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\Vyuka\DPPF\FinancovanieDB\"/>
    </mc:Choice>
  </mc:AlternateContent>
  <xr:revisionPtr revIDLastSave="0" documentId="13_ncr:1_{2AB56FC1-C6AA-451C-9AF6-09B6BE7E05FD}" xr6:coauthVersionLast="45" xr6:coauthVersionMax="45" xr10:uidLastSave="{00000000-0000-0000-0000-000000000000}"/>
  <bookViews>
    <workbookView xWindow="-108" yWindow="-108" windowWidth="23256" windowHeight="12576" xr2:uid="{685789F2-31E7-4DE3-8DEC-12515480E97F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1" l="1"/>
  <c r="P6" i="1" l="1"/>
  <c r="AJ1" i="1" l="1"/>
  <c r="AI7" i="1"/>
  <c r="AI8" i="1" s="1"/>
  <c r="AI9" i="1" s="1"/>
  <c r="Y7" i="1"/>
  <c r="Q6" i="1"/>
  <c r="R6" i="1" s="1"/>
  <c r="S6" i="1" s="1"/>
  <c r="O7" i="1"/>
  <c r="P7" i="1" s="1"/>
  <c r="F6" i="1"/>
  <c r="G6" i="1" s="1"/>
  <c r="H6" i="1" s="1"/>
  <c r="E7" i="1"/>
  <c r="E8" i="1" s="1"/>
  <c r="AJ7" i="1" l="1"/>
  <c r="AJ11" i="1"/>
  <c r="AJ15" i="1"/>
  <c r="AJ19" i="1"/>
  <c r="AJ23" i="1"/>
  <c r="AJ27" i="1"/>
  <c r="AJ31" i="1"/>
  <c r="AJ35" i="1"/>
  <c r="AJ39" i="1"/>
  <c r="AJ8" i="1"/>
  <c r="AJ12" i="1"/>
  <c r="AJ16" i="1"/>
  <c r="AJ20" i="1"/>
  <c r="AJ24" i="1"/>
  <c r="AJ28" i="1"/>
  <c r="AJ32" i="1"/>
  <c r="AJ36" i="1"/>
  <c r="AJ9" i="1"/>
  <c r="AJ13" i="1"/>
  <c r="AJ17" i="1"/>
  <c r="AJ21" i="1"/>
  <c r="AJ25" i="1"/>
  <c r="AJ29" i="1"/>
  <c r="AJ33" i="1"/>
  <c r="AJ37" i="1"/>
  <c r="AJ6" i="1"/>
  <c r="AJ10" i="1"/>
  <c r="AJ14" i="1"/>
  <c r="AJ18" i="1"/>
  <c r="AJ22" i="1"/>
  <c r="AJ26" i="1"/>
  <c r="AJ30" i="1"/>
  <c r="AJ34" i="1"/>
  <c r="AJ38" i="1"/>
  <c r="AJ5" i="1"/>
  <c r="AI10" i="1"/>
  <c r="Y8" i="1"/>
  <c r="E9" i="1"/>
  <c r="F8" i="1"/>
  <c r="G8" i="1" s="1"/>
  <c r="H8" i="1" s="1"/>
  <c r="F7" i="1"/>
  <c r="G7" i="1" s="1"/>
  <c r="H7" i="1" s="1"/>
  <c r="J7" i="1" s="1"/>
  <c r="K7" i="1" s="1"/>
  <c r="O8" i="1"/>
  <c r="Q7" i="1"/>
  <c r="R7" i="1" s="1"/>
  <c r="T7" i="1" s="1"/>
  <c r="U7" i="1" s="1"/>
  <c r="T6" i="1"/>
  <c r="U6" i="1" s="1"/>
  <c r="I6" i="1"/>
  <c r="P8" i="1" l="1"/>
  <c r="Q8" i="1" s="1"/>
  <c r="R8" i="1" s="1"/>
  <c r="AI11" i="1"/>
  <c r="J8" i="1"/>
  <c r="K8" i="1" s="1"/>
  <c r="Y9" i="1"/>
  <c r="O9" i="1"/>
  <c r="E10" i="1"/>
  <c r="F9" i="1"/>
  <c r="G9" i="1" s="1"/>
  <c r="H9" i="1" s="1"/>
  <c r="J9" i="1" s="1"/>
  <c r="K9" i="1" s="1"/>
  <c r="S7" i="1"/>
  <c r="J6" i="1"/>
  <c r="K6" i="1" s="1"/>
  <c r="S8" i="1" l="1"/>
  <c r="T8" i="1"/>
  <c r="U8" i="1" s="1"/>
  <c r="P9" i="1"/>
  <c r="Q9" i="1" s="1"/>
  <c r="R9" i="1" s="1"/>
  <c r="AI12" i="1"/>
  <c r="Y10" i="1"/>
  <c r="O10" i="1"/>
  <c r="E11" i="1"/>
  <c r="F10" i="1"/>
  <c r="G10" i="1" s="1"/>
  <c r="H10" i="1" s="1"/>
  <c r="J10" i="1" s="1"/>
  <c r="K10" i="1" s="1"/>
  <c r="I7" i="1"/>
  <c r="T9" i="1" l="1"/>
  <c r="U9" i="1" s="1"/>
  <c r="S9" i="1"/>
  <c r="P10" i="1"/>
  <c r="Q10" i="1" s="1"/>
  <c r="R10" i="1" s="1"/>
  <c r="O11" i="1"/>
  <c r="O12" i="1" s="1"/>
  <c r="P12" i="1" s="1"/>
  <c r="AI13" i="1"/>
  <c r="Y11" i="1"/>
  <c r="E12" i="1"/>
  <c r="F11" i="1"/>
  <c r="G11" i="1" s="1"/>
  <c r="H11" i="1" s="1"/>
  <c r="J11" i="1" s="1"/>
  <c r="K11" i="1" s="1"/>
  <c r="I8" i="1"/>
  <c r="S10" i="1" l="1"/>
  <c r="T10" i="1"/>
  <c r="U10" i="1" s="1"/>
  <c r="P11" i="1"/>
  <c r="Q11" i="1" s="1"/>
  <c r="R11" i="1" s="1"/>
  <c r="AI14" i="1"/>
  <c r="Y12" i="1"/>
  <c r="E13" i="1"/>
  <c r="F12" i="1"/>
  <c r="G12" i="1" s="1"/>
  <c r="H12" i="1" s="1"/>
  <c r="J12" i="1" s="1"/>
  <c r="K12" i="1" s="1"/>
  <c r="Q12" i="1"/>
  <c r="R12" i="1" s="1"/>
  <c r="O13" i="1"/>
  <c r="P13" i="1" s="1"/>
  <c r="I9" i="1"/>
  <c r="T11" i="1" l="1"/>
  <c r="U11" i="1" s="1"/>
  <c r="S11" i="1"/>
  <c r="AI15" i="1"/>
  <c r="Y13" i="1"/>
  <c r="E14" i="1"/>
  <c r="F13" i="1"/>
  <c r="G13" i="1" s="1"/>
  <c r="H13" i="1" s="1"/>
  <c r="J13" i="1" s="1"/>
  <c r="K13" i="1" s="1"/>
  <c r="O14" i="1"/>
  <c r="P14" i="1" s="1"/>
  <c r="Q13" i="1"/>
  <c r="R13" i="1" s="1"/>
  <c r="T12" i="1"/>
  <c r="U12" i="1" s="1"/>
  <c r="S12" i="1"/>
  <c r="I10" i="1"/>
  <c r="AI16" i="1" l="1"/>
  <c r="Y14" i="1"/>
  <c r="E15" i="1"/>
  <c r="F14" i="1"/>
  <c r="G14" i="1" s="1"/>
  <c r="H14" i="1" s="1"/>
  <c r="J14" i="1" s="1"/>
  <c r="K14" i="1" s="1"/>
  <c r="S13" i="1"/>
  <c r="T13" i="1"/>
  <c r="U13" i="1" s="1"/>
  <c r="O15" i="1"/>
  <c r="P15" i="1" s="1"/>
  <c r="Q14" i="1"/>
  <c r="R14" i="1" s="1"/>
  <c r="I11" i="1"/>
  <c r="AI17" i="1" l="1"/>
  <c r="Y15" i="1"/>
  <c r="E16" i="1"/>
  <c r="F15" i="1"/>
  <c r="G15" i="1" s="1"/>
  <c r="H15" i="1" s="1"/>
  <c r="J15" i="1" s="1"/>
  <c r="K15" i="1" s="1"/>
  <c r="Q15" i="1"/>
  <c r="R15" i="1" s="1"/>
  <c r="O16" i="1"/>
  <c r="P16" i="1" s="1"/>
  <c r="S14" i="1"/>
  <c r="T14" i="1"/>
  <c r="U14" i="1" s="1"/>
  <c r="I12" i="1"/>
  <c r="AI18" i="1" l="1"/>
  <c r="Y16" i="1"/>
  <c r="E17" i="1"/>
  <c r="F16" i="1"/>
  <c r="G16" i="1" s="1"/>
  <c r="H16" i="1" s="1"/>
  <c r="J16" i="1" s="1"/>
  <c r="K16" i="1" s="1"/>
  <c r="Q16" i="1"/>
  <c r="R16" i="1" s="1"/>
  <c r="O17" i="1"/>
  <c r="P17" i="1" s="1"/>
  <c r="T15" i="1"/>
  <c r="U15" i="1" s="1"/>
  <c r="S15" i="1"/>
  <c r="I13" i="1"/>
  <c r="AI19" i="1" l="1"/>
  <c r="Y17" i="1"/>
  <c r="E18" i="1"/>
  <c r="F17" i="1"/>
  <c r="G17" i="1" s="1"/>
  <c r="H17" i="1" s="1"/>
  <c r="J17" i="1" s="1"/>
  <c r="K17" i="1" s="1"/>
  <c r="O18" i="1"/>
  <c r="P18" i="1" s="1"/>
  <c r="Q17" i="1"/>
  <c r="R17" i="1" s="1"/>
  <c r="T16" i="1"/>
  <c r="U16" i="1" s="1"/>
  <c r="S16" i="1"/>
  <c r="I14" i="1"/>
  <c r="AI20" i="1" l="1"/>
  <c r="Y18" i="1"/>
  <c r="E19" i="1"/>
  <c r="F18" i="1"/>
  <c r="G18" i="1" s="1"/>
  <c r="H18" i="1" s="1"/>
  <c r="J18" i="1" s="1"/>
  <c r="K18" i="1" s="1"/>
  <c r="T17" i="1"/>
  <c r="U17" i="1" s="1"/>
  <c r="S17" i="1"/>
  <c r="O19" i="1"/>
  <c r="P19" i="1" s="1"/>
  <c r="Q18" i="1"/>
  <c r="R18" i="1" s="1"/>
  <c r="I15" i="1"/>
  <c r="AI21" i="1" l="1"/>
  <c r="Y19" i="1"/>
  <c r="E20" i="1"/>
  <c r="F19" i="1"/>
  <c r="G19" i="1" s="1"/>
  <c r="H19" i="1" s="1"/>
  <c r="J19" i="1" s="1"/>
  <c r="K19" i="1" s="1"/>
  <c r="S18" i="1"/>
  <c r="T18" i="1"/>
  <c r="U18" i="1" s="1"/>
  <c r="Q19" i="1"/>
  <c r="R19" i="1" s="1"/>
  <c r="O20" i="1"/>
  <c r="P20" i="1" s="1"/>
  <c r="I16" i="1"/>
  <c r="AI22" i="1" l="1"/>
  <c r="Y20" i="1"/>
  <c r="E21" i="1"/>
  <c r="F20" i="1"/>
  <c r="G20" i="1" s="1"/>
  <c r="H20" i="1" s="1"/>
  <c r="J20" i="1" s="1"/>
  <c r="K20" i="1" s="1"/>
  <c r="Q20" i="1"/>
  <c r="R20" i="1" s="1"/>
  <c r="O21" i="1"/>
  <c r="P21" i="1" s="1"/>
  <c r="T19" i="1"/>
  <c r="U19" i="1" s="1"/>
  <c r="S19" i="1"/>
  <c r="I17" i="1"/>
  <c r="AI23" i="1" l="1"/>
  <c r="Y21" i="1"/>
  <c r="E22" i="1"/>
  <c r="F21" i="1"/>
  <c r="G21" i="1" s="1"/>
  <c r="H21" i="1" s="1"/>
  <c r="J21" i="1" s="1"/>
  <c r="K21" i="1" s="1"/>
  <c r="O22" i="1"/>
  <c r="P22" i="1" s="1"/>
  <c r="Q21" i="1"/>
  <c r="R21" i="1" s="1"/>
  <c r="T20" i="1"/>
  <c r="U20" i="1" s="1"/>
  <c r="S20" i="1"/>
  <c r="I18" i="1"/>
  <c r="AI24" i="1" l="1"/>
  <c r="Y22" i="1"/>
  <c r="E23" i="1"/>
  <c r="F22" i="1"/>
  <c r="G22" i="1" s="1"/>
  <c r="H22" i="1" s="1"/>
  <c r="J22" i="1" s="1"/>
  <c r="K22" i="1" s="1"/>
  <c r="S21" i="1"/>
  <c r="T21" i="1"/>
  <c r="U21" i="1" s="1"/>
  <c r="O23" i="1"/>
  <c r="P23" i="1" s="1"/>
  <c r="Q22" i="1"/>
  <c r="R22" i="1" s="1"/>
  <c r="I19" i="1"/>
  <c r="AI25" i="1" l="1"/>
  <c r="Y23" i="1"/>
  <c r="E24" i="1"/>
  <c r="F23" i="1"/>
  <c r="G23" i="1" s="1"/>
  <c r="H23" i="1" s="1"/>
  <c r="J23" i="1" s="1"/>
  <c r="K23" i="1" s="1"/>
  <c r="Q23" i="1"/>
  <c r="R23" i="1" s="1"/>
  <c r="O24" i="1"/>
  <c r="P24" i="1" s="1"/>
  <c r="S22" i="1"/>
  <c r="T22" i="1"/>
  <c r="U22" i="1" s="1"/>
  <c r="I20" i="1"/>
  <c r="AI26" i="1" l="1"/>
  <c r="Y24" i="1"/>
  <c r="E25" i="1"/>
  <c r="F24" i="1"/>
  <c r="G24" i="1" s="1"/>
  <c r="H24" i="1" s="1"/>
  <c r="J24" i="1" s="1"/>
  <c r="K24" i="1" s="1"/>
  <c r="Q24" i="1"/>
  <c r="R24" i="1" s="1"/>
  <c r="O25" i="1"/>
  <c r="P25" i="1" s="1"/>
  <c r="T23" i="1"/>
  <c r="U23" i="1" s="1"/>
  <c r="S23" i="1"/>
  <c r="I21" i="1"/>
  <c r="AI27" i="1" l="1"/>
  <c r="Y25" i="1"/>
  <c r="E26" i="1"/>
  <c r="F25" i="1"/>
  <c r="G25" i="1" s="1"/>
  <c r="H25" i="1" s="1"/>
  <c r="J25" i="1" s="1"/>
  <c r="K25" i="1" s="1"/>
  <c r="O26" i="1"/>
  <c r="P26" i="1" s="1"/>
  <c r="Q25" i="1"/>
  <c r="R25" i="1" s="1"/>
  <c r="T24" i="1"/>
  <c r="U24" i="1" s="1"/>
  <c r="S24" i="1"/>
  <c r="I22" i="1"/>
  <c r="AI28" i="1" l="1"/>
  <c r="Y26" i="1"/>
  <c r="E27" i="1"/>
  <c r="F26" i="1"/>
  <c r="G26" i="1" s="1"/>
  <c r="H26" i="1" s="1"/>
  <c r="J26" i="1" s="1"/>
  <c r="K26" i="1" s="1"/>
  <c r="T25" i="1"/>
  <c r="U25" i="1" s="1"/>
  <c r="S25" i="1"/>
  <c r="O27" i="1"/>
  <c r="P27" i="1" s="1"/>
  <c r="Q26" i="1"/>
  <c r="R26" i="1" s="1"/>
  <c r="I23" i="1"/>
  <c r="AI29" i="1" l="1"/>
  <c r="Y27" i="1"/>
  <c r="E28" i="1"/>
  <c r="F27" i="1"/>
  <c r="G27" i="1" s="1"/>
  <c r="H27" i="1" s="1"/>
  <c r="J27" i="1" s="1"/>
  <c r="K27" i="1" s="1"/>
  <c r="S26" i="1"/>
  <c r="T26" i="1"/>
  <c r="U26" i="1" s="1"/>
  <c r="Q27" i="1"/>
  <c r="R27" i="1" s="1"/>
  <c r="O28" i="1"/>
  <c r="P28" i="1" s="1"/>
  <c r="I24" i="1"/>
  <c r="AI30" i="1" l="1"/>
  <c r="Y28" i="1"/>
  <c r="E29" i="1"/>
  <c r="F28" i="1"/>
  <c r="G28" i="1" s="1"/>
  <c r="H28" i="1" s="1"/>
  <c r="J28" i="1" s="1"/>
  <c r="K28" i="1" s="1"/>
  <c r="T27" i="1"/>
  <c r="U27" i="1" s="1"/>
  <c r="S27" i="1"/>
  <c r="Q28" i="1"/>
  <c r="R28" i="1" s="1"/>
  <c r="O29" i="1"/>
  <c r="P29" i="1" s="1"/>
  <c r="I25" i="1"/>
  <c r="AI31" i="1" l="1"/>
  <c r="Y29" i="1"/>
  <c r="E30" i="1"/>
  <c r="F29" i="1"/>
  <c r="G29" i="1" s="1"/>
  <c r="H29" i="1" s="1"/>
  <c r="J29" i="1" s="1"/>
  <c r="K29" i="1" s="1"/>
  <c r="O30" i="1"/>
  <c r="P30" i="1" s="1"/>
  <c r="Q29" i="1"/>
  <c r="R29" i="1" s="1"/>
  <c r="S28" i="1"/>
  <c r="T28" i="1"/>
  <c r="U28" i="1" s="1"/>
  <c r="I26" i="1"/>
  <c r="AI32" i="1" l="1"/>
  <c r="Y30" i="1"/>
  <c r="E31" i="1"/>
  <c r="F30" i="1"/>
  <c r="G30" i="1" s="1"/>
  <c r="H30" i="1" s="1"/>
  <c r="J30" i="1" s="1"/>
  <c r="K30" i="1" s="1"/>
  <c r="T29" i="1"/>
  <c r="U29" i="1" s="1"/>
  <c r="S29" i="1"/>
  <c r="O31" i="1"/>
  <c r="P31" i="1" s="1"/>
  <c r="Q30" i="1"/>
  <c r="R30" i="1" s="1"/>
  <c r="I27" i="1"/>
  <c r="AI33" i="1" l="1"/>
  <c r="Y31" i="1"/>
  <c r="E32" i="1"/>
  <c r="F31" i="1"/>
  <c r="G31" i="1" s="1"/>
  <c r="H31" i="1" s="1"/>
  <c r="J31" i="1" s="1"/>
  <c r="K31" i="1" s="1"/>
  <c r="S30" i="1"/>
  <c r="T30" i="1"/>
  <c r="U30" i="1" s="1"/>
  <c r="Q31" i="1"/>
  <c r="R31" i="1" s="1"/>
  <c r="O32" i="1"/>
  <c r="P32" i="1" s="1"/>
  <c r="I28" i="1"/>
  <c r="AI34" i="1" l="1"/>
  <c r="Y32" i="1"/>
  <c r="E33" i="1"/>
  <c r="F32" i="1"/>
  <c r="G32" i="1" s="1"/>
  <c r="H32" i="1" s="1"/>
  <c r="J32" i="1" s="1"/>
  <c r="K32" i="1" s="1"/>
  <c r="T31" i="1"/>
  <c r="U31" i="1" s="1"/>
  <c r="S31" i="1"/>
  <c r="Q32" i="1"/>
  <c r="R32" i="1" s="1"/>
  <c r="O33" i="1"/>
  <c r="P33" i="1" s="1"/>
  <c r="I29" i="1"/>
  <c r="AI35" i="1" l="1"/>
  <c r="Y33" i="1"/>
  <c r="E34" i="1"/>
  <c r="F33" i="1"/>
  <c r="G33" i="1" s="1"/>
  <c r="H33" i="1" s="1"/>
  <c r="J33" i="1" s="1"/>
  <c r="K33" i="1" s="1"/>
  <c r="O34" i="1"/>
  <c r="P34" i="1" s="1"/>
  <c r="Q33" i="1"/>
  <c r="R33" i="1" s="1"/>
  <c r="T32" i="1"/>
  <c r="U32" i="1" s="1"/>
  <c r="S32" i="1"/>
  <c r="I30" i="1"/>
  <c r="AI36" i="1" l="1"/>
  <c r="Y34" i="1"/>
  <c r="E35" i="1"/>
  <c r="F34" i="1"/>
  <c r="G34" i="1" s="1"/>
  <c r="H34" i="1" s="1"/>
  <c r="J34" i="1" s="1"/>
  <c r="K34" i="1" s="1"/>
  <c r="T33" i="1"/>
  <c r="U33" i="1" s="1"/>
  <c r="S33" i="1"/>
  <c r="O35" i="1"/>
  <c r="P35" i="1" s="1"/>
  <c r="Q34" i="1"/>
  <c r="R34" i="1" s="1"/>
  <c r="I31" i="1"/>
  <c r="AI37" i="1" l="1"/>
  <c r="Y35" i="1"/>
  <c r="E36" i="1"/>
  <c r="F35" i="1"/>
  <c r="G35" i="1" s="1"/>
  <c r="H35" i="1" s="1"/>
  <c r="J35" i="1" s="1"/>
  <c r="K35" i="1" s="1"/>
  <c r="S34" i="1"/>
  <c r="T34" i="1"/>
  <c r="U34" i="1" s="1"/>
  <c r="Q35" i="1"/>
  <c r="R35" i="1" s="1"/>
  <c r="O36" i="1"/>
  <c r="P36" i="1" s="1"/>
  <c r="I32" i="1"/>
  <c r="AI38" i="1" l="1"/>
  <c r="Y36" i="1"/>
  <c r="E37" i="1"/>
  <c r="F36" i="1"/>
  <c r="G36" i="1" s="1"/>
  <c r="H36" i="1" s="1"/>
  <c r="J36" i="1" s="1"/>
  <c r="K36" i="1" s="1"/>
  <c r="Q36" i="1"/>
  <c r="R36" i="1" s="1"/>
  <c r="O37" i="1"/>
  <c r="P37" i="1" s="1"/>
  <c r="T35" i="1"/>
  <c r="U35" i="1" s="1"/>
  <c r="S35" i="1"/>
  <c r="I33" i="1"/>
  <c r="AI39" i="1" l="1"/>
  <c r="Y37" i="1"/>
  <c r="E38" i="1"/>
  <c r="F37" i="1"/>
  <c r="G37" i="1" s="1"/>
  <c r="H37" i="1" s="1"/>
  <c r="J37" i="1" s="1"/>
  <c r="K37" i="1" s="1"/>
  <c r="O38" i="1"/>
  <c r="P38" i="1" s="1"/>
  <c r="Q37" i="1"/>
  <c r="R37" i="1" s="1"/>
  <c r="T36" i="1"/>
  <c r="U36" i="1" s="1"/>
  <c r="S36" i="1"/>
  <c r="I34" i="1"/>
  <c r="AI40" i="1" l="1"/>
  <c r="AL1" i="1" s="1"/>
  <c r="Y38" i="1"/>
  <c r="E39" i="1"/>
  <c r="F38" i="1"/>
  <c r="G38" i="1" s="1"/>
  <c r="H38" i="1" s="1"/>
  <c r="J38" i="1" s="1"/>
  <c r="K38" i="1" s="1"/>
  <c r="T37" i="1"/>
  <c r="U37" i="1" s="1"/>
  <c r="S37" i="1"/>
  <c r="O39" i="1"/>
  <c r="P39" i="1" s="1"/>
  <c r="Q38" i="1"/>
  <c r="R38" i="1" s="1"/>
  <c r="I35" i="1"/>
  <c r="AK7" i="1" l="1"/>
  <c r="AK15" i="1"/>
  <c r="AK23" i="1"/>
  <c r="AK31" i="1"/>
  <c r="AK39" i="1"/>
  <c r="AK10" i="1"/>
  <c r="AK18" i="1"/>
  <c r="AK26" i="1"/>
  <c r="AK34" i="1"/>
  <c r="AK11" i="1"/>
  <c r="AK19" i="1"/>
  <c r="AK27" i="1"/>
  <c r="AK35" i="1"/>
  <c r="AK6" i="1"/>
  <c r="AK14" i="1"/>
  <c r="AK22" i="1"/>
  <c r="AK30" i="1"/>
  <c r="AK38" i="1"/>
  <c r="AK5" i="1"/>
  <c r="AN1" i="1" s="1"/>
  <c r="AK25" i="1"/>
  <c r="AK9" i="1"/>
  <c r="AK28" i="1"/>
  <c r="AK12" i="1"/>
  <c r="AK37" i="1"/>
  <c r="AK21" i="1"/>
  <c r="AK40" i="1"/>
  <c r="AK24" i="1"/>
  <c r="AK8" i="1"/>
  <c r="AK33" i="1"/>
  <c r="AK17" i="1"/>
  <c r="AK36" i="1"/>
  <c r="AK20" i="1"/>
  <c r="AK29" i="1"/>
  <c r="AK13" i="1"/>
  <c r="AK32" i="1"/>
  <c r="AK16" i="1"/>
  <c r="Y39" i="1"/>
  <c r="E40" i="1"/>
  <c r="F40" i="1" s="1"/>
  <c r="G40" i="1" s="1"/>
  <c r="H40" i="1" s="1"/>
  <c r="F39" i="1"/>
  <c r="G39" i="1" s="1"/>
  <c r="H39" i="1" s="1"/>
  <c r="J39" i="1" s="1"/>
  <c r="K39" i="1" s="1"/>
  <c r="Q39" i="1"/>
  <c r="R39" i="1" s="1"/>
  <c r="O40" i="1"/>
  <c r="P40" i="1" s="1"/>
  <c r="S38" i="1"/>
  <c r="T38" i="1"/>
  <c r="U38" i="1" s="1"/>
  <c r="I36" i="1"/>
  <c r="AN5" i="1" l="1"/>
  <c r="AL9" i="1"/>
  <c r="AM9" i="1" s="1"/>
  <c r="AL13" i="1"/>
  <c r="AM13" i="1" s="1"/>
  <c r="AL17" i="1"/>
  <c r="AM17" i="1" s="1"/>
  <c r="AL21" i="1"/>
  <c r="AM21" i="1" s="1"/>
  <c r="AL25" i="1"/>
  <c r="AM25" i="1" s="1"/>
  <c r="AL29" i="1"/>
  <c r="AM29" i="1" s="1"/>
  <c r="AL33" i="1"/>
  <c r="AM33" i="1" s="1"/>
  <c r="AL37" i="1"/>
  <c r="AM37" i="1" s="1"/>
  <c r="AL6" i="1"/>
  <c r="AM6" i="1" s="1"/>
  <c r="AO6" i="1" s="1"/>
  <c r="AL12" i="1"/>
  <c r="AM12" i="1" s="1"/>
  <c r="AL24" i="1"/>
  <c r="AM24" i="1" s="1"/>
  <c r="AL36" i="1"/>
  <c r="AM36" i="1" s="1"/>
  <c r="AL10" i="1"/>
  <c r="AM10" i="1" s="1"/>
  <c r="AL14" i="1"/>
  <c r="AM14" i="1" s="1"/>
  <c r="AL18" i="1"/>
  <c r="AM18" i="1" s="1"/>
  <c r="AL22" i="1"/>
  <c r="AM22" i="1" s="1"/>
  <c r="AL26" i="1"/>
  <c r="AM26" i="1" s="1"/>
  <c r="AL30" i="1"/>
  <c r="AM30" i="1" s="1"/>
  <c r="AL34" i="1"/>
  <c r="AM34" i="1" s="1"/>
  <c r="AL38" i="1"/>
  <c r="AM38" i="1" s="1"/>
  <c r="AL16" i="1"/>
  <c r="AM16" i="1" s="1"/>
  <c r="AL32" i="1"/>
  <c r="AM32" i="1" s="1"/>
  <c r="AL7" i="1"/>
  <c r="AM7" i="1" s="1"/>
  <c r="AL11" i="1"/>
  <c r="AM11" i="1" s="1"/>
  <c r="AL15" i="1"/>
  <c r="AM15" i="1" s="1"/>
  <c r="AL19" i="1"/>
  <c r="AM19" i="1" s="1"/>
  <c r="AL23" i="1"/>
  <c r="AM23" i="1" s="1"/>
  <c r="AL27" i="1"/>
  <c r="AM27" i="1" s="1"/>
  <c r="AL31" i="1"/>
  <c r="AM31" i="1" s="1"/>
  <c r="AL35" i="1"/>
  <c r="AM35" i="1" s="1"/>
  <c r="AL39" i="1"/>
  <c r="AM39" i="1" s="1"/>
  <c r="AL8" i="1"/>
  <c r="AM8" i="1" s="1"/>
  <c r="AL20" i="1"/>
  <c r="AM20" i="1" s="1"/>
  <c r="AL28" i="1"/>
  <c r="AM28" i="1" s="1"/>
  <c r="AL40" i="1"/>
  <c r="AM40" i="1" s="1"/>
  <c r="AN20" i="1"/>
  <c r="AN21" i="1"/>
  <c r="AN37" i="1"/>
  <c r="AN23" i="1"/>
  <c r="AN22" i="1"/>
  <c r="AN38" i="1"/>
  <c r="AN27" i="1"/>
  <c r="AN16" i="1"/>
  <c r="AN31" i="1"/>
  <c r="AN9" i="1"/>
  <c r="AN25" i="1"/>
  <c r="AN6" i="1"/>
  <c r="AP6" i="1" s="1"/>
  <c r="AN10" i="1"/>
  <c r="AN26" i="1"/>
  <c r="AN11" i="1"/>
  <c r="AN35" i="1"/>
  <c r="AN28" i="1"/>
  <c r="AN39" i="1"/>
  <c r="AN13" i="1"/>
  <c r="AN29" i="1"/>
  <c r="AN7" i="1"/>
  <c r="AN14" i="1"/>
  <c r="AN30" i="1"/>
  <c r="AN19" i="1"/>
  <c r="AN8" i="1"/>
  <c r="AN36" i="1"/>
  <c r="AN24" i="1"/>
  <c r="AN17" i="1"/>
  <c r="AN33" i="1"/>
  <c r="AN15" i="1"/>
  <c r="AN18" i="1"/>
  <c r="AN34" i="1"/>
  <c r="AN12" i="1"/>
  <c r="AN32" i="1"/>
  <c r="AN40" i="1"/>
  <c r="Y40" i="1"/>
  <c r="J40" i="1"/>
  <c r="K40" i="1" s="1"/>
  <c r="K41" i="1" s="1"/>
  <c r="K42" i="1" s="1"/>
  <c r="Q40" i="1"/>
  <c r="R40" i="1" s="1"/>
  <c r="T39" i="1"/>
  <c r="U39" i="1" s="1"/>
  <c r="S39" i="1"/>
  <c r="I37" i="1"/>
  <c r="AO7" i="1" l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P40" i="1" s="1"/>
  <c r="Z8" i="1"/>
  <c r="AA8" i="1" s="1"/>
  <c r="AB8" i="1" s="1"/>
  <c r="Z12" i="1"/>
  <c r="AA12" i="1" s="1"/>
  <c r="AB12" i="1" s="1"/>
  <c r="Z16" i="1"/>
  <c r="AA16" i="1" s="1"/>
  <c r="AB16" i="1" s="1"/>
  <c r="Z20" i="1"/>
  <c r="AA20" i="1" s="1"/>
  <c r="AB20" i="1" s="1"/>
  <c r="Z24" i="1"/>
  <c r="AA24" i="1" s="1"/>
  <c r="AB24" i="1" s="1"/>
  <c r="Z28" i="1"/>
  <c r="AA28" i="1" s="1"/>
  <c r="AB28" i="1" s="1"/>
  <c r="Z32" i="1"/>
  <c r="AA32" i="1" s="1"/>
  <c r="AB32" i="1" s="1"/>
  <c r="Z36" i="1"/>
  <c r="AA36" i="1" s="1"/>
  <c r="AB36" i="1" s="1"/>
  <c r="Z40" i="1"/>
  <c r="Z9" i="1"/>
  <c r="AA9" i="1" s="1"/>
  <c r="AB9" i="1" s="1"/>
  <c r="Z13" i="1"/>
  <c r="AA13" i="1" s="1"/>
  <c r="AB13" i="1" s="1"/>
  <c r="Z17" i="1"/>
  <c r="AA17" i="1" s="1"/>
  <c r="AB17" i="1" s="1"/>
  <c r="Z21" i="1"/>
  <c r="AA21" i="1" s="1"/>
  <c r="AB21" i="1" s="1"/>
  <c r="Z25" i="1"/>
  <c r="AA25" i="1" s="1"/>
  <c r="AB25" i="1" s="1"/>
  <c r="Z29" i="1"/>
  <c r="AA29" i="1" s="1"/>
  <c r="AB29" i="1" s="1"/>
  <c r="Z33" i="1"/>
  <c r="AA33" i="1" s="1"/>
  <c r="AB33" i="1" s="1"/>
  <c r="Z37" i="1"/>
  <c r="AA37" i="1" s="1"/>
  <c r="AB37" i="1" s="1"/>
  <c r="Z6" i="1"/>
  <c r="AA6" i="1" s="1"/>
  <c r="AB6" i="1" s="1"/>
  <c r="Z10" i="1"/>
  <c r="AA10" i="1" s="1"/>
  <c r="AB10" i="1" s="1"/>
  <c r="Z14" i="1"/>
  <c r="AA14" i="1" s="1"/>
  <c r="AB14" i="1" s="1"/>
  <c r="Z18" i="1"/>
  <c r="AA18" i="1" s="1"/>
  <c r="AB18" i="1" s="1"/>
  <c r="Z22" i="1"/>
  <c r="AA22" i="1" s="1"/>
  <c r="AB22" i="1" s="1"/>
  <c r="Z26" i="1"/>
  <c r="AA26" i="1" s="1"/>
  <c r="AB26" i="1" s="1"/>
  <c r="Z30" i="1"/>
  <c r="AA30" i="1" s="1"/>
  <c r="AB30" i="1" s="1"/>
  <c r="Z34" i="1"/>
  <c r="AA34" i="1" s="1"/>
  <c r="AB34" i="1" s="1"/>
  <c r="Z38" i="1"/>
  <c r="AA38" i="1" s="1"/>
  <c r="AB38" i="1" s="1"/>
  <c r="Z7" i="1"/>
  <c r="AA7" i="1" s="1"/>
  <c r="AB7" i="1" s="1"/>
  <c r="Z11" i="1"/>
  <c r="AA11" i="1" s="1"/>
  <c r="AB11" i="1" s="1"/>
  <c r="Z15" i="1"/>
  <c r="AA15" i="1" s="1"/>
  <c r="AB15" i="1" s="1"/>
  <c r="Z19" i="1"/>
  <c r="AA19" i="1" s="1"/>
  <c r="AB19" i="1" s="1"/>
  <c r="Z23" i="1"/>
  <c r="AA23" i="1" s="1"/>
  <c r="AB23" i="1" s="1"/>
  <c r="Z27" i="1"/>
  <c r="AA27" i="1" s="1"/>
  <c r="AB27" i="1" s="1"/>
  <c r="Z31" i="1"/>
  <c r="AA31" i="1" s="1"/>
  <c r="AB31" i="1" s="1"/>
  <c r="Z35" i="1"/>
  <c r="AA35" i="1" s="1"/>
  <c r="AB35" i="1" s="1"/>
  <c r="Z39" i="1"/>
  <c r="AA39" i="1" s="1"/>
  <c r="AB39" i="1" s="1"/>
  <c r="AA40" i="1"/>
  <c r="AB40" i="1" s="1"/>
  <c r="T40" i="1"/>
  <c r="U40" i="1" s="1"/>
  <c r="U41" i="1" s="1"/>
  <c r="U42" i="1" s="1"/>
  <c r="S40" i="1"/>
  <c r="S41" i="1" s="1"/>
  <c r="S42" i="1" s="1"/>
  <c r="I38" i="1"/>
  <c r="AP10" i="1" l="1"/>
  <c r="AP33" i="1"/>
  <c r="AP21" i="1"/>
  <c r="AP39" i="1"/>
  <c r="AP16" i="1"/>
  <c r="AP27" i="1"/>
  <c r="AP30" i="1"/>
  <c r="AP23" i="1"/>
  <c r="AP31" i="1"/>
  <c r="AP8" i="1"/>
  <c r="AP26" i="1"/>
  <c r="AP32" i="1"/>
  <c r="AP37" i="1"/>
  <c r="AP20" i="1"/>
  <c r="AP28" i="1"/>
  <c r="AP12" i="1"/>
  <c r="AP38" i="1"/>
  <c r="AP14" i="1"/>
  <c r="AP29" i="1"/>
  <c r="AP25" i="1"/>
  <c r="AP24" i="1"/>
  <c r="AP35" i="1"/>
  <c r="AP13" i="1"/>
  <c r="AP22" i="1"/>
  <c r="AP7" i="1"/>
  <c r="AP19" i="1"/>
  <c r="AP9" i="1"/>
  <c r="AP15" i="1"/>
  <c r="AP34" i="1"/>
  <c r="AP11" i="1"/>
  <c r="AP18" i="1"/>
  <c r="AP17" i="1"/>
  <c r="AD39" i="1"/>
  <c r="AE39" i="1" s="1"/>
  <c r="AC39" i="1"/>
  <c r="AC23" i="1"/>
  <c r="AD23" i="1"/>
  <c r="AE23" i="1" s="1"/>
  <c r="AD26" i="1"/>
  <c r="AE26" i="1" s="1"/>
  <c r="AC26" i="1"/>
  <c r="AD29" i="1"/>
  <c r="AE29" i="1" s="1"/>
  <c r="AC29" i="1"/>
  <c r="AC32" i="1"/>
  <c r="AD32" i="1"/>
  <c r="AE32" i="1" s="1"/>
  <c r="AC16" i="1"/>
  <c r="AD16" i="1"/>
  <c r="AE16" i="1" s="1"/>
  <c r="AC35" i="1"/>
  <c r="AD35" i="1"/>
  <c r="AE35" i="1" s="1"/>
  <c r="AC19" i="1"/>
  <c r="AD19" i="1"/>
  <c r="AE19" i="1" s="1"/>
  <c r="AC38" i="1"/>
  <c r="AD38" i="1"/>
  <c r="AE38" i="1" s="1"/>
  <c r="AC22" i="1"/>
  <c r="AD22" i="1"/>
  <c r="AE22" i="1" s="1"/>
  <c r="AC6" i="1"/>
  <c r="AD6" i="1"/>
  <c r="AE6" i="1" s="1"/>
  <c r="AD25" i="1"/>
  <c r="AE25" i="1" s="1"/>
  <c r="AC25" i="1"/>
  <c r="AD9" i="1"/>
  <c r="AE9" i="1" s="1"/>
  <c r="AC9" i="1"/>
  <c r="AD28" i="1"/>
  <c r="AE28" i="1" s="1"/>
  <c r="AC28" i="1"/>
  <c r="AC12" i="1"/>
  <c r="AD12" i="1"/>
  <c r="AE12" i="1" s="1"/>
  <c r="AD7" i="1"/>
  <c r="AE7" i="1" s="1"/>
  <c r="AC7" i="1"/>
  <c r="AC10" i="1"/>
  <c r="AD10" i="1"/>
  <c r="AE10" i="1" s="1"/>
  <c r="AD13" i="1"/>
  <c r="AE13" i="1" s="1"/>
  <c r="AC13" i="1"/>
  <c r="AC31" i="1"/>
  <c r="AD31" i="1"/>
  <c r="AE31" i="1" s="1"/>
  <c r="AC15" i="1"/>
  <c r="AD15" i="1"/>
  <c r="AE15" i="1" s="1"/>
  <c r="AC34" i="1"/>
  <c r="AD34" i="1"/>
  <c r="AE34" i="1" s="1"/>
  <c r="AC18" i="1"/>
  <c r="AD18" i="1"/>
  <c r="AE18" i="1" s="1"/>
  <c r="AC37" i="1"/>
  <c r="AD37" i="1"/>
  <c r="AE37" i="1" s="1"/>
  <c r="AD21" i="1"/>
  <c r="AE21" i="1" s="1"/>
  <c r="AC21" i="1"/>
  <c r="AD24" i="1"/>
  <c r="AE24" i="1" s="1"/>
  <c r="AC24" i="1"/>
  <c r="AD8" i="1"/>
  <c r="AE8" i="1" s="1"/>
  <c r="AC8" i="1"/>
  <c r="AC27" i="1"/>
  <c r="AD27" i="1"/>
  <c r="AE27" i="1" s="1"/>
  <c r="AD11" i="1"/>
  <c r="AE11" i="1" s="1"/>
  <c r="AC11" i="1"/>
  <c r="AD30" i="1"/>
  <c r="AE30" i="1" s="1"/>
  <c r="AC30" i="1"/>
  <c r="AC14" i="1"/>
  <c r="AD14" i="1"/>
  <c r="AE14" i="1" s="1"/>
  <c r="AD33" i="1"/>
  <c r="AE33" i="1" s="1"/>
  <c r="AC33" i="1"/>
  <c r="AD17" i="1"/>
  <c r="AE17" i="1" s="1"/>
  <c r="AC17" i="1"/>
  <c r="AD36" i="1"/>
  <c r="AE36" i="1" s="1"/>
  <c r="AC36" i="1"/>
  <c r="AD20" i="1"/>
  <c r="AE20" i="1" s="1"/>
  <c r="AC20" i="1"/>
  <c r="AP36" i="1"/>
  <c r="AL41" i="1"/>
  <c r="AL42" i="1" s="1"/>
  <c r="AD40" i="1"/>
  <c r="AE40" i="1" s="1"/>
  <c r="AC40" i="1"/>
  <c r="I39" i="1"/>
  <c r="I40" i="1"/>
  <c r="AP41" i="1" l="1"/>
  <c r="AP42" i="1" s="1"/>
  <c r="AC41" i="1"/>
  <c r="AC42" i="1" s="1"/>
  <c r="AE41" i="1"/>
  <c r="AE42" i="1" s="1"/>
  <c r="I41" i="1"/>
  <c r="I42" i="1" s="1"/>
</calcChain>
</file>

<file path=xl/sharedStrings.xml><?xml version="1.0" encoding="utf-8"?>
<sst xmlns="http://schemas.openxmlformats.org/spreadsheetml/2006/main" count="54" uniqueCount="30">
  <si>
    <t>Úrok</t>
  </si>
  <si>
    <t>Vek x</t>
  </si>
  <si>
    <t>Plat x-1</t>
  </si>
  <si>
    <t>Dx</t>
  </si>
  <si>
    <t>D65</t>
  </si>
  <si>
    <t>Fond x</t>
  </si>
  <si>
    <t>Fond x /W</t>
  </si>
  <si>
    <t>Prisp. x</t>
  </si>
  <si>
    <t>Prisp. %</t>
  </si>
  <si>
    <t>ax</t>
  </si>
  <si>
    <t>Spolu</t>
  </si>
  <si>
    <t>Priemer</t>
  </si>
  <si>
    <t>Priebežná jednotková metóda</t>
  </si>
  <si>
    <t>q</t>
  </si>
  <si>
    <t>DN</t>
  </si>
  <si>
    <t>Prisp. %W</t>
  </si>
  <si>
    <t>%W</t>
  </si>
  <si>
    <t>Prisp x</t>
  </si>
  <si>
    <t>Bud. Prisp</t>
  </si>
  <si>
    <t>Fond % W</t>
  </si>
  <si>
    <t>Metóda vstupného veku</t>
  </si>
  <si>
    <t>Projektívna jednotková metóda</t>
  </si>
  <si>
    <t>Zásluhový faktor</t>
  </si>
  <si>
    <t>Rast miezd</t>
  </si>
  <si>
    <t>Dôchodkový vek</t>
  </si>
  <si>
    <t>Priebežná jednotková metóda s rastom získaných nárokov</t>
  </si>
  <si>
    <t>Rast nárokov</t>
  </si>
  <si>
    <t>Prisp. % W</t>
  </si>
  <si>
    <t>Ax</t>
  </si>
  <si>
    <t>PV_D65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</si>
</sst>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2" fillId="0" borderId="0" xfId="0" applyFont="1"/>
    <xf numFmtId="0" fontId="0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1EABB-D12D-4447-98AC-8B6AFEE6AC60}">
  <dimension ref="A1:AP42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O12" sqref="AO12"/>
    </sheetView>
  </sheetViews>
  <sheetFormatPr defaultRowHeight="14.4" x14ac:dyDescent="0.3"/>
  <cols>
    <col min="1" max="1" width="15.88671875" customWidth="1"/>
    <col min="11" max="11" width="9.88671875" customWidth="1"/>
    <col min="21" max="21" width="9.88671875" customWidth="1"/>
    <col min="31" max="31" width="9.88671875" customWidth="1"/>
    <col min="41" max="41" width="9.88671875" customWidth="1"/>
  </cols>
  <sheetData>
    <row r="1" spans="1:42" x14ac:dyDescent="0.3">
      <c r="A1" s="1" t="s">
        <v>22</v>
      </c>
      <c r="B1" s="1">
        <f>0.5/35</f>
        <v>1.4285714285714285E-2</v>
      </c>
      <c r="N1" s="1" t="s">
        <v>26</v>
      </c>
      <c r="P1" s="2">
        <v>0.01</v>
      </c>
      <c r="AI1" s="1" t="s">
        <v>13</v>
      </c>
      <c r="AJ1" s="1">
        <f>(1+$B$3)/(1+$B$2)</f>
        <v>0.99029126213592233</v>
      </c>
      <c r="AK1" s="1" t="s">
        <v>14</v>
      </c>
      <c r="AL1" s="1">
        <f>AI40*($B$5-AH5)*$B$1*$B$4</f>
        <v>176460.84288198146</v>
      </c>
      <c r="AM1" s="1" t="s">
        <v>16</v>
      </c>
      <c r="AN1" s="1">
        <f>AK5/(AI6*AJ5/100)</f>
        <v>18.065798270789397</v>
      </c>
    </row>
    <row r="2" spans="1:42" x14ac:dyDescent="0.3">
      <c r="A2" s="1" t="s">
        <v>0</v>
      </c>
      <c r="B2" s="2">
        <v>0.03</v>
      </c>
    </row>
    <row r="3" spans="1:42" x14ac:dyDescent="0.3">
      <c r="A3" s="1" t="s">
        <v>23</v>
      </c>
      <c r="B3" s="2">
        <v>0.02</v>
      </c>
      <c r="AH3" s="1" t="s">
        <v>20</v>
      </c>
    </row>
    <row r="4" spans="1:42" x14ac:dyDescent="0.3">
      <c r="A4" s="1" t="s">
        <v>9</v>
      </c>
      <c r="B4" s="1">
        <v>15</v>
      </c>
      <c r="D4" s="1" t="s">
        <v>12</v>
      </c>
      <c r="N4" s="1" t="s">
        <v>25</v>
      </c>
      <c r="X4" s="1" t="s">
        <v>21</v>
      </c>
      <c r="AH4" s="1" t="s">
        <v>1</v>
      </c>
      <c r="AI4" s="1" t="s">
        <v>2</v>
      </c>
      <c r="AJ4" s="1" t="s">
        <v>28</v>
      </c>
      <c r="AK4" s="1" t="s">
        <v>29</v>
      </c>
      <c r="AL4" s="1" t="s">
        <v>15</v>
      </c>
      <c r="AM4" s="1" t="s">
        <v>17</v>
      </c>
      <c r="AN4" s="1" t="s">
        <v>18</v>
      </c>
      <c r="AO4" s="1" t="s">
        <v>5</v>
      </c>
      <c r="AP4" s="1" t="s">
        <v>19</v>
      </c>
    </row>
    <row r="5" spans="1:42" x14ac:dyDescent="0.3">
      <c r="A5" s="1" t="s">
        <v>24</v>
      </c>
      <c r="B5" s="1">
        <v>65</v>
      </c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27</v>
      </c>
      <c r="N5" s="1" t="s">
        <v>1</v>
      </c>
      <c r="O5" s="1" t="s">
        <v>2</v>
      </c>
      <c r="P5" s="1" t="s">
        <v>3</v>
      </c>
      <c r="Q5" s="1" t="s">
        <v>4</v>
      </c>
      <c r="R5" s="1" t="s">
        <v>5</v>
      </c>
      <c r="S5" s="1" t="s">
        <v>6</v>
      </c>
      <c r="T5" s="1" t="s">
        <v>7</v>
      </c>
      <c r="U5" s="1" t="s">
        <v>8</v>
      </c>
      <c r="X5" s="1" t="s">
        <v>1</v>
      </c>
      <c r="Y5" s="1" t="s">
        <v>2</v>
      </c>
      <c r="Z5" s="1" t="s">
        <v>3</v>
      </c>
      <c r="AA5" s="1" t="s">
        <v>4</v>
      </c>
      <c r="AB5" s="1" t="s">
        <v>5</v>
      </c>
      <c r="AC5" s="1" t="s">
        <v>6</v>
      </c>
      <c r="AD5" s="1" t="s">
        <v>7</v>
      </c>
      <c r="AE5" s="1" t="s">
        <v>8</v>
      </c>
      <c r="AH5">
        <v>30</v>
      </c>
      <c r="AJ5" s="3">
        <f>IF($AJ$1=1,1/(1+$B$2)*($B$5-AH5),1/(1+$B$2)*(1-$AJ$1^($B$5-AH5))/(1-$AJ$1))</f>
        <v>28.927245553332131</v>
      </c>
      <c r="AK5" s="3">
        <f>$AL$1/(1+$B$2)^($B$5-AH5)</f>
        <v>62711.253923530552</v>
      </c>
      <c r="AN5" s="3">
        <f>$AN$1*AI6*AJ5/100</f>
        <v>62711.253923530552</v>
      </c>
    </row>
    <row r="6" spans="1:42" s="3" customFormat="1" x14ac:dyDescent="0.3">
      <c r="D6" s="3">
        <v>31</v>
      </c>
      <c r="E6" s="3">
        <v>12000</v>
      </c>
      <c r="F6" s="3">
        <f>(D6-D$6+1)*$B$1*E6</f>
        <v>171.42857142857142</v>
      </c>
      <c r="G6" s="3">
        <f>F6*$B$4</f>
        <v>2571.4285714285711</v>
      </c>
      <c r="H6" s="3">
        <f>G6/(1+$B$2)^($B$5-D6)</f>
        <v>941.25831362392887</v>
      </c>
      <c r="I6" s="3">
        <f>H6/E6</f>
        <v>7.8438192801994072E-2</v>
      </c>
      <c r="J6" s="3">
        <f>H6</f>
        <v>941.25831362392887</v>
      </c>
      <c r="K6" s="3">
        <f>100*J6/E6</f>
        <v>7.8438192801994067</v>
      </c>
      <c r="N6" s="3">
        <v>31</v>
      </c>
      <c r="O6" s="3">
        <v>12000</v>
      </c>
      <c r="P6" s="3">
        <f t="shared" ref="P6:P40" si="0">(N6-N$6+1)*$B$1*O6*(1+$P$1)^($B$5-N6)</f>
        <v>240.44176905764101</v>
      </c>
      <c r="Q6" s="3">
        <f>P6*$B$4</f>
        <v>3606.6265358646151</v>
      </c>
      <c r="R6" s="3">
        <f>Q6/(1+$B$2)^($B$5-N6)</f>
        <v>1320.1872487297046</v>
      </c>
      <c r="S6" s="3">
        <f>R6/O6</f>
        <v>0.11001560406080872</v>
      </c>
      <c r="T6" s="3">
        <f>R6</f>
        <v>1320.1872487297046</v>
      </c>
      <c r="U6" s="3">
        <f>100*T6/O6</f>
        <v>11.001560406080872</v>
      </c>
      <c r="X6" s="3">
        <v>31</v>
      </c>
      <c r="Y6" s="3">
        <v>12000</v>
      </c>
      <c r="Z6" s="3">
        <f>(X6-X$6+1)*$B$1*Y$40</f>
        <v>336.1158912037742</v>
      </c>
      <c r="AA6" s="3">
        <f>Z6*$B$4</f>
        <v>5041.7383680566127</v>
      </c>
      <c r="AB6" s="3">
        <f>AA6/(1+$B$2)^($B$5-X6)</f>
        <v>1845.5026154638992</v>
      </c>
      <c r="AC6" s="3">
        <f>AB6/Y6</f>
        <v>0.15379188462199161</v>
      </c>
      <c r="AD6" s="3">
        <f>AB6</f>
        <v>1845.5026154638992</v>
      </c>
      <c r="AE6" s="3">
        <f>100*AD6/Y6</f>
        <v>15.37918846219916</v>
      </c>
      <c r="AH6" s="3">
        <v>31</v>
      </c>
      <c r="AI6" s="3">
        <v>12000</v>
      </c>
      <c r="AJ6" s="3">
        <f t="shared" ref="AJ6:AJ39" si="1">IF($AJ$1=1,1/(1+$B$2)*($B$5-AH6),1/(1+$B$2)*(1-$AJ$1^($B$5-AH6))/(1-$AJ$1))</f>
        <v>28.230453843070684</v>
      </c>
      <c r="AK6" s="3">
        <f t="shared" ref="AK6:AK40" si="2">$AL$1/(1+$B$2)^($B$5-AH6)</f>
        <v>64592.591541236485</v>
      </c>
      <c r="AL6" s="3">
        <f>$AN$1</f>
        <v>18.065798270789397</v>
      </c>
      <c r="AM6" s="3">
        <f>AL6/100*AI6</f>
        <v>2167.8957924947276</v>
      </c>
      <c r="AN6" s="3">
        <f>$AN$1*AI7*AJ6/100</f>
        <v>62424.695748741746</v>
      </c>
      <c r="AO6" s="3">
        <f>AO5*(1+$B$2)+AM6</f>
        <v>2167.8957924947276</v>
      </c>
      <c r="AP6" s="3">
        <f>AO6/AI6</f>
        <v>0.18065798270789396</v>
      </c>
    </row>
    <row r="7" spans="1:42" x14ac:dyDescent="0.3">
      <c r="D7">
        <v>32</v>
      </c>
      <c r="E7">
        <f>E6*(1+$B$3)</f>
        <v>12240</v>
      </c>
      <c r="F7">
        <f>(D7-D$6+1)*$B$1*E7</f>
        <v>349.71428571428572</v>
      </c>
      <c r="G7">
        <f t="shared" ref="G7:G40" si="3">F7*$B$4</f>
        <v>5245.7142857142862</v>
      </c>
      <c r="H7">
        <f t="shared" ref="H7:H40" si="4">G7/(1+$B$2)^($B$5-D7)</f>
        <v>1977.7719685865993</v>
      </c>
      <c r="I7">
        <f t="shared" ref="I7:I40" si="5">H7/E7</f>
        <v>0.16158267717210778</v>
      </c>
      <c r="J7">
        <f>H7-H6*(1+$B$2)</f>
        <v>1008.2759055539525</v>
      </c>
      <c r="K7">
        <f t="shared" ref="K7:K40" si="6">100*J7/E7</f>
        <v>8.2375482479898086</v>
      </c>
      <c r="N7">
        <v>32</v>
      </c>
      <c r="O7">
        <f>O6*(1+$B$3)</f>
        <v>12240</v>
      </c>
      <c r="P7">
        <f t="shared" si="0"/>
        <v>485.64476126493832</v>
      </c>
      <c r="Q7">
        <f t="shared" ref="Q7:Q40" si="7">P7*$B$4</f>
        <v>7284.6714189740751</v>
      </c>
      <c r="R7">
        <f t="shared" ref="R7:R40" si="8">Q7/(1+$B$2)^($B$5-N7)</f>
        <v>2746.5123237929261</v>
      </c>
      <c r="S7">
        <f t="shared" ref="S7:S40" si="9">R7/O7</f>
        <v>0.22438826174778809</v>
      </c>
      <c r="T7">
        <f>R7-R6*(1+$B$2)</f>
        <v>1386.7194576013303</v>
      </c>
      <c r="U7">
        <f t="shared" ref="U7:U40" si="10">100*T7/O7</f>
        <v>11.329407333344202</v>
      </c>
      <c r="X7">
        <v>32</v>
      </c>
      <c r="Y7">
        <f>Y6*(1+$B$3)</f>
        <v>12240</v>
      </c>
      <c r="Z7">
        <f t="shared" ref="Z7:Z40" si="11">(X7-X$6+1)*$B$1*Y$40</f>
        <v>672.23178240754839</v>
      </c>
      <c r="AA7">
        <f t="shared" ref="AA7:AA40" si="12">Z7*$B$4</f>
        <v>10083.476736113225</v>
      </c>
      <c r="AB7">
        <f t="shared" ref="AB7:AB40" si="13">AA7/(1+$B$2)^($B$5-X7)</f>
        <v>3801.7353878556319</v>
      </c>
      <c r="AC7">
        <f t="shared" ref="AC7:AC40" si="14">AB7/Y7</f>
        <v>0.31059929639343398</v>
      </c>
      <c r="AD7">
        <f>AB7-AB6*(1+$B$2)</f>
        <v>1900.8676939278157</v>
      </c>
      <c r="AE7">
        <f t="shared" ref="AE7:AE40" si="15">100*AD7/Y7</f>
        <v>15.529964819671697</v>
      </c>
      <c r="AH7">
        <v>32</v>
      </c>
      <c r="AI7">
        <f>AI6*(1+$B$3)</f>
        <v>12240</v>
      </c>
      <c r="AJ7">
        <f t="shared" si="1"/>
        <v>27.52683084153216</v>
      </c>
      <c r="AK7">
        <f t="shared" si="2"/>
        <v>66530.369287473572</v>
      </c>
      <c r="AL7" s="4">
        <f t="shared" ref="AL7:AL40" si="16">$AN$1</f>
        <v>18.065798270789397</v>
      </c>
      <c r="AM7" s="4">
        <f t="shared" ref="AM7:AM40" si="17">AL7/100*AI7</f>
        <v>2211.2537083446223</v>
      </c>
      <c r="AN7">
        <f t="shared" ref="AN7:AN40" si="18">$AN$1*AI8*AJ7/100</f>
        <v>62086.182912859367</v>
      </c>
      <c r="AO7" s="4">
        <f>AO6*(1+$B$2)+AM7</f>
        <v>4444.1863746141917</v>
      </c>
      <c r="AP7">
        <f t="shared" ref="AP7:AP40" si="19">AO7/AI7</f>
        <v>0.36308712210900257</v>
      </c>
    </row>
    <row r="8" spans="1:42" x14ac:dyDescent="0.3">
      <c r="D8">
        <v>33</v>
      </c>
      <c r="E8">
        <f t="shared" ref="E8:E40" si="20">E7*(1+$B$3)</f>
        <v>12484.800000000001</v>
      </c>
      <c r="F8">
        <f t="shared" ref="F8:F40" si="21">(D8-D$6+1)*$B$1*E8</f>
        <v>535.06285714285718</v>
      </c>
      <c r="G8">
        <f t="shared" si="3"/>
        <v>8025.942857142858</v>
      </c>
      <c r="H8">
        <f t="shared" si="4"/>
        <v>3116.7708452956222</v>
      </c>
      <c r="I8">
        <f t="shared" si="5"/>
        <v>0.24964523623090654</v>
      </c>
      <c r="J8">
        <f t="shared" ref="J8:J40" si="22">H8-H7*(1+$B$2)</f>
        <v>1079.6657176514248</v>
      </c>
      <c r="K8">
        <f t="shared" si="6"/>
        <v>8.6478415164954558</v>
      </c>
      <c r="N8">
        <v>33</v>
      </c>
      <c r="O8">
        <f t="shared" ref="O8:O40" si="23">O7*(1+$B$3)</f>
        <v>12484.800000000001</v>
      </c>
      <c r="P8">
        <f t="shared" si="0"/>
        <v>735.67968785678784</v>
      </c>
      <c r="Q8">
        <f t="shared" si="7"/>
        <v>11035.195317851818</v>
      </c>
      <c r="R8">
        <f t="shared" si="8"/>
        <v>4285.3750208567053</v>
      </c>
      <c r="S8">
        <f t="shared" si="9"/>
        <v>0.34324739049537878</v>
      </c>
      <c r="T8">
        <f t="shared" ref="T8:T40" si="24">R8-R7*(1+$B$2)</f>
        <v>1456.4673273499916</v>
      </c>
      <c r="U8">
        <f t="shared" si="10"/>
        <v>11.665924382849477</v>
      </c>
      <c r="X8">
        <v>33</v>
      </c>
      <c r="Y8">
        <f t="shared" ref="Y8:Y40" si="25">Y7*(1+$B$3)</f>
        <v>12484.800000000001</v>
      </c>
      <c r="Z8">
        <f t="shared" si="11"/>
        <v>1008.3476736113226</v>
      </c>
      <c r="AA8">
        <f t="shared" si="12"/>
        <v>15125.21510416984</v>
      </c>
      <c r="AB8">
        <f t="shared" si="13"/>
        <v>5873.6811742369528</v>
      </c>
      <c r="AC8">
        <f t="shared" si="14"/>
        <v>0.47046658130181918</v>
      </c>
      <c r="AD8">
        <f t="shared" ref="AD8:AD40" si="26">AB8-AB7*(1+$B$2)</f>
        <v>1957.893724745652</v>
      </c>
      <c r="AE8">
        <f t="shared" si="15"/>
        <v>15.682219376727316</v>
      </c>
      <c r="AH8">
        <v>33</v>
      </c>
      <c r="AI8">
        <f t="shared" ref="AI8:AI40" si="27">AI7*(1+$B$3)</f>
        <v>12484.800000000001</v>
      </c>
      <c r="AJ8">
        <f t="shared" si="1"/>
        <v>26.816309575272665</v>
      </c>
      <c r="AK8">
        <f t="shared" si="2"/>
        <v>68526.280366097781</v>
      </c>
      <c r="AL8" s="4">
        <f t="shared" si="16"/>
        <v>18.065798270789397</v>
      </c>
      <c r="AM8" s="4">
        <f t="shared" si="17"/>
        <v>2255.4787825115145</v>
      </c>
      <c r="AN8">
        <f t="shared" si="18"/>
        <v>61693.28961773363</v>
      </c>
      <c r="AO8" s="4">
        <f t="shared" ref="AO8:AO40" si="28">AO7*(1+$B$2)+AM8</f>
        <v>6832.9907483641318</v>
      </c>
      <c r="AP8">
        <f t="shared" si="19"/>
        <v>0.54730478248463177</v>
      </c>
    </row>
    <row r="9" spans="1:42" x14ac:dyDescent="0.3">
      <c r="D9">
        <v>34</v>
      </c>
      <c r="E9">
        <f t="shared" si="20"/>
        <v>12734.496000000001</v>
      </c>
      <c r="F9">
        <f t="shared" si="21"/>
        <v>727.68548571428573</v>
      </c>
      <c r="G9">
        <f t="shared" si="3"/>
        <v>10915.282285714286</v>
      </c>
      <c r="H9">
        <f t="shared" si="4"/>
        <v>4365.9726000901064</v>
      </c>
      <c r="I9">
        <f t="shared" si="5"/>
        <v>0.34284612442377821</v>
      </c>
      <c r="J9">
        <f t="shared" si="22"/>
        <v>1155.6986294356157</v>
      </c>
      <c r="K9">
        <f t="shared" si="6"/>
        <v>9.0753385876882415</v>
      </c>
      <c r="N9">
        <v>34</v>
      </c>
      <c r="O9">
        <f t="shared" si="23"/>
        <v>12734.496000000001</v>
      </c>
      <c r="P9">
        <f t="shared" si="0"/>
        <v>990.61819354973375</v>
      </c>
      <c r="Q9">
        <f t="shared" si="7"/>
        <v>14859.272903246007</v>
      </c>
      <c r="R9">
        <f t="shared" si="8"/>
        <v>5943.5181477386832</v>
      </c>
      <c r="S9">
        <f t="shared" si="9"/>
        <v>0.46672582469998675</v>
      </c>
      <c r="T9">
        <f t="shared" si="24"/>
        <v>1529.5818762562767</v>
      </c>
      <c r="U9">
        <f t="shared" si="10"/>
        <v>12.011326370955526</v>
      </c>
      <c r="X9">
        <v>34</v>
      </c>
      <c r="Y9">
        <f t="shared" si="25"/>
        <v>12734.496000000001</v>
      </c>
      <c r="Z9">
        <f t="shared" si="11"/>
        <v>1344.4635648150968</v>
      </c>
      <c r="AA9">
        <f t="shared" si="12"/>
        <v>20166.953472226451</v>
      </c>
      <c r="AB9">
        <f t="shared" si="13"/>
        <v>8066.522145952079</v>
      </c>
      <c r="AC9">
        <f t="shared" si="14"/>
        <v>0.63343866502074986</v>
      </c>
      <c r="AD9">
        <f t="shared" si="26"/>
        <v>2016.6305364880172</v>
      </c>
      <c r="AE9">
        <f t="shared" si="15"/>
        <v>15.835966625518726</v>
      </c>
      <c r="AH9">
        <v>34</v>
      </c>
      <c r="AI9">
        <f t="shared" si="27"/>
        <v>12734.496000000001</v>
      </c>
      <c r="AJ9">
        <f t="shared" si="1"/>
        <v>26.098822414245927</v>
      </c>
      <c r="AK9">
        <f t="shared" si="2"/>
        <v>70582.068777080698</v>
      </c>
      <c r="AL9" s="4">
        <f t="shared" si="16"/>
        <v>18.065798270789397</v>
      </c>
      <c r="AM9" s="4">
        <f t="shared" si="17"/>
        <v>2300.588358161745</v>
      </c>
      <c r="AN9">
        <f t="shared" si="18"/>
        <v>61243.49994810389</v>
      </c>
      <c r="AO9" s="4">
        <f t="shared" si="28"/>
        <v>9338.5688289768004</v>
      </c>
      <c r="AP9">
        <f t="shared" si="19"/>
        <v>0.73332849835413982</v>
      </c>
    </row>
    <row r="10" spans="1:42" x14ac:dyDescent="0.3">
      <c r="D10">
        <v>35</v>
      </c>
      <c r="E10">
        <f t="shared" si="20"/>
        <v>12989.185920000002</v>
      </c>
      <c r="F10">
        <f t="shared" si="21"/>
        <v>927.79899428571434</v>
      </c>
      <c r="G10">
        <f t="shared" si="3"/>
        <v>13916.984914285715</v>
      </c>
      <c r="H10">
        <f t="shared" si="4"/>
        <v>5733.6135170683328</v>
      </c>
      <c r="I10">
        <f t="shared" si="5"/>
        <v>0.44141438519561449</v>
      </c>
      <c r="J10">
        <f t="shared" si="22"/>
        <v>1236.6617389755229</v>
      </c>
      <c r="K10">
        <f t="shared" si="6"/>
        <v>9.5207024257877642</v>
      </c>
      <c r="N10">
        <v>35</v>
      </c>
      <c r="O10">
        <f t="shared" si="23"/>
        <v>12989.185920000002</v>
      </c>
      <c r="P10">
        <f t="shared" si="0"/>
        <v>1250.5328680949615</v>
      </c>
      <c r="Q10">
        <f t="shared" si="7"/>
        <v>18757.993021424423</v>
      </c>
      <c r="R10">
        <f t="shared" si="8"/>
        <v>7728.0447599186436</v>
      </c>
      <c r="S10">
        <f t="shared" si="9"/>
        <v>0.59495990029825074</v>
      </c>
      <c r="T10">
        <f t="shared" si="24"/>
        <v>1606.2210677477997</v>
      </c>
      <c r="U10">
        <f t="shared" si="10"/>
        <v>12.365833221885236</v>
      </c>
      <c r="X10">
        <v>35</v>
      </c>
      <c r="Y10">
        <f t="shared" si="25"/>
        <v>12989.185920000002</v>
      </c>
      <c r="Z10">
        <f t="shared" si="11"/>
        <v>1680.5794560188708</v>
      </c>
      <c r="AA10">
        <f t="shared" si="12"/>
        <v>25208.691840283063</v>
      </c>
      <c r="AB10">
        <f t="shared" si="13"/>
        <v>10385.647262913302</v>
      </c>
      <c r="AC10">
        <f t="shared" si="14"/>
        <v>0.79956106001393668</v>
      </c>
      <c r="AD10">
        <f t="shared" si="26"/>
        <v>2077.1294525826615</v>
      </c>
      <c r="AE10">
        <f t="shared" si="15"/>
        <v>15.991221200278741</v>
      </c>
      <c r="AH10">
        <v>35</v>
      </c>
      <c r="AI10">
        <f t="shared" si="27"/>
        <v>12989.185920000002</v>
      </c>
      <c r="AJ10">
        <f t="shared" si="1"/>
        <v>25.374301065365991</v>
      </c>
      <c r="AK10">
        <f t="shared" si="2"/>
        <v>72699.530840393127</v>
      </c>
      <c r="AL10" s="4">
        <f t="shared" si="16"/>
        <v>18.065798270789397</v>
      </c>
      <c r="AM10" s="4">
        <f t="shared" si="17"/>
        <v>2346.6001253249801</v>
      </c>
      <c r="AN10">
        <f t="shared" si="18"/>
        <v>60734.20482122204</v>
      </c>
      <c r="AO10" s="4">
        <f t="shared" si="28"/>
        <v>11965.326019171085</v>
      </c>
      <c r="AP10">
        <f t="shared" si="19"/>
        <v>0.92117597614393709</v>
      </c>
    </row>
    <row r="11" spans="1:42" x14ac:dyDescent="0.3">
      <c r="D11">
        <v>36</v>
      </c>
      <c r="E11">
        <f t="shared" si="20"/>
        <v>13248.969638400002</v>
      </c>
      <c r="F11">
        <f t="shared" si="21"/>
        <v>1135.6259690057145</v>
      </c>
      <c r="G11">
        <f t="shared" si="3"/>
        <v>17034.389535085716</v>
      </c>
      <c r="H11">
        <f t="shared" si="4"/>
        <v>7228.4812332383899</v>
      </c>
      <c r="I11">
        <f t="shared" si="5"/>
        <v>0.54558818010177956</v>
      </c>
      <c r="J11">
        <f t="shared" si="22"/>
        <v>1322.8593106580065</v>
      </c>
      <c r="K11">
        <f t="shared" si="6"/>
        <v>9.9846202894443365</v>
      </c>
      <c r="N11">
        <v>36</v>
      </c>
      <c r="O11">
        <f t="shared" si="23"/>
        <v>13248.969638400002</v>
      </c>
      <c r="P11">
        <f t="shared" si="0"/>
        <v>1515.4972579685473</v>
      </c>
      <c r="Q11">
        <f t="shared" si="7"/>
        <v>22732.458869528207</v>
      </c>
      <c r="R11">
        <f t="shared" si="8"/>
        <v>9646.4362274501291</v>
      </c>
      <c r="S11">
        <f t="shared" si="9"/>
        <v>0.72808954135508697</v>
      </c>
      <c r="T11">
        <f t="shared" si="24"/>
        <v>1686.5501247339262</v>
      </c>
      <c r="U11">
        <f t="shared" si="10"/>
        <v>12.72967008578337</v>
      </c>
      <c r="X11">
        <v>36</v>
      </c>
      <c r="Y11">
        <f t="shared" si="25"/>
        <v>13248.969638400002</v>
      </c>
      <c r="Z11">
        <f t="shared" si="11"/>
        <v>2016.6953472226453</v>
      </c>
      <c r="AA11">
        <f t="shared" si="12"/>
        <v>30250.43020833968</v>
      </c>
      <c r="AB11">
        <f t="shared" si="13"/>
        <v>12836.660016960845</v>
      </c>
      <c r="AC11">
        <f t="shared" si="14"/>
        <v>0.96887987272277054</v>
      </c>
      <c r="AD11">
        <f t="shared" si="26"/>
        <v>2139.4433361601423</v>
      </c>
      <c r="AE11">
        <f t="shared" si="15"/>
        <v>16.147997878712854</v>
      </c>
      <c r="AH11">
        <v>36</v>
      </c>
      <c r="AI11">
        <f t="shared" si="27"/>
        <v>13248.969638400002</v>
      </c>
      <c r="AJ11">
        <f t="shared" si="1"/>
        <v>24.642676566006827</v>
      </c>
      <c r="AK11">
        <f t="shared" si="2"/>
        <v>74880.516765604916</v>
      </c>
      <c r="AL11" s="4">
        <f t="shared" si="16"/>
        <v>18.065798270789397</v>
      </c>
      <c r="AM11" s="4">
        <f t="shared" si="17"/>
        <v>2393.5321278314796</v>
      </c>
      <c r="AN11">
        <f t="shared" si="18"/>
        <v>60162.698838027216</v>
      </c>
      <c r="AO11" s="4">
        <f t="shared" si="28"/>
        <v>14717.817927577697</v>
      </c>
      <c r="AP11">
        <f t="shared" si="19"/>
        <v>1.1108650958728501</v>
      </c>
    </row>
    <row r="12" spans="1:42" x14ac:dyDescent="0.3">
      <c r="D12">
        <v>37</v>
      </c>
      <c r="E12">
        <f t="shared" si="20"/>
        <v>13513.949031168002</v>
      </c>
      <c r="F12">
        <f t="shared" si="21"/>
        <v>1351.3949031168002</v>
      </c>
      <c r="G12">
        <f t="shared" si="3"/>
        <v>20270.923546752001</v>
      </c>
      <c r="H12">
        <f t="shared" si="4"/>
        <v>8859.9494475802931</v>
      </c>
      <c r="I12">
        <f t="shared" si="5"/>
        <v>0.6556151297556384</v>
      </c>
      <c r="J12">
        <f t="shared" si="22"/>
        <v>1414.6137773447508</v>
      </c>
      <c r="K12">
        <f t="shared" si="6"/>
        <v>10.467804592737069</v>
      </c>
      <c r="N12">
        <v>37</v>
      </c>
      <c r="O12">
        <f t="shared" si="23"/>
        <v>13513.949031168002</v>
      </c>
      <c r="P12">
        <f t="shared" si="0"/>
        <v>1785.5858782005653</v>
      </c>
      <c r="Q12">
        <f t="shared" si="7"/>
        <v>26783.788173008477</v>
      </c>
      <c r="R12">
        <f t="shared" si="8"/>
        <v>11706.571172262991</v>
      </c>
      <c r="S12">
        <f t="shared" si="9"/>
        <v>0.86625834870794982</v>
      </c>
      <c r="T12">
        <f t="shared" si="24"/>
        <v>1770.7418579893583</v>
      </c>
      <c r="U12">
        <f t="shared" si="10"/>
        <v>13.103067459447967</v>
      </c>
      <c r="X12">
        <v>37</v>
      </c>
      <c r="Y12">
        <f t="shared" si="25"/>
        <v>13513.949031168002</v>
      </c>
      <c r="Z12">
        <f t="shared" si="11"/>
        <v>2352.8112384264191</v>
      </c>
      <c r="AA12">
        <f t="shared" si="12"/>
        <v>35292.168576396289</v>
      </c>
      <c r="AB12">
        <f t="shared" si="13"/>
        <v>15425.386453714611</v>
      </c>
      <c r="AC12">
        <f t="shared" si="14"/>
        <v>1.141441810838427</v>
      </c>
      <c r="AD12">
        <f t="shared" si="26"/>
        <v>2203.6266362449405</v>
      </c>
      <c r="AE12">
        <f t="shared" si="15"/>
        <v>16.306311583406071</v>
      </c>
      <c r="AH12">
        <v>37</v>
      </c>
      <c r="AI12">
        <f t="shared" si="27"/>
        <v>13513.949031168002</v>
      </c>
      <c r="AJ12">
        <f t="shared" si="1"/>
        <v>23.903879277438268</v>
      </c>
      <c r="AK12">
        <f t="shared" si="2"/>
        <v>77126.932268573059</v>
      </c>
      <c r="AL12" s="4">
        <f t="shared" si="16"/>
        <v>18.065798270789397</v>
      </c>
      <c r="AM12" s="4">
        <f t="shared" si="17"/>
        <v>2441.4027703881093</v>
      </c>
      <c r="AN12">
        <f t="shared" si="18"/>
        <v>59526.177032779924</v>
      </c>
      <c r="AO12" s="4">
        <f t="shared" si="28"/>
        <v>17600.755235793134</v>
      </c>
      <c r="AP12">
        <f t="shared" si="19"/>
        <v>1.3024139128540071</v>
      </c>
    </row>
    <row r="13" spans="1:42" x14ac:dyDescent="0.3">
      <c r="D13">
        <v>38</v>
      </c>
      <c r="E13">
        <f t="shared" si="20"/>
        <v>13784.228011791361</v>
      </c>
      <c r="F13">
        <f t="shared" si="21"/>
        <v>1575.340344204727</v>
      </c>
      <c r="G13">
        <f t="shared" si="3"/>
        <v>23630.105163070904</v>
      </c>
      <c r="H13">
        <f t="shared" si="4"/>
        <v>10638.014731003263</v>
      </c>
      <c r="I13">
        <f t="shared" si="5"/>
        <v>0.77175266702663714</v>
      </c>
      <c r="J13">
        <f t="shared" si="22"/>
        <v>1512.2667999955611</v>
      </c>
      <c r="K13">
        <f t="shared" si="6"/>
        <v>10.970993795966894</v>
      </c>
      <c r="N13">
        <v>38</v>
      </c>
      <c r="O13">
        <f t="shared" si="23"/>
        <v>13784.228011791361</v>
      </c>
      <c r="P13">
        <f t="shared" si="0"/>
        <v>2060.8742243446409</v>
      </c>
      <c r="Q13">
        <f t="shared" si="7"/>
        <v>30913.113365169615</v>
      </c>
      <c r="R13">
        <f t="shared" si="8"/>
        <v>13916.745316638753</v>
      </c>
      <c r="S13">
        <f t="shared" si="9"/>
        <v>1.0096136907147817</v>
      </c>
      <c r="T13">
        <f t="shared" si="24"/>
        <v>1858.9770092078725</v>
      </c>
      <c r="U13">
        <f t="shared" si="10"/>
        <v>13.486261309793036</v>
      </c>
      <c r="X13">
        <v>38</v>
      </c>
      <c r="Y13">
        <f t="shared" si="25"/>
        <v>13784.228011791361</v>
      </c>
      <c r="Z13">
        <f t="shared" si="11"/>
        <v>2688.9271296301936</v>
      </c>
      <c r="AA13">
        <f t="shared" si="12"/>
        <v>40333.906944452901</v>
      </c>
      <c r="AB13">
        <f t="shared" si="13"/>
        <v>18157.883482658341</v>
      </c>
      <c r="AC13">
        <f t="shared" si="14"/>
        <v>1.3172941906594733</v>
      </c>
      <c r="AD13">
        <f t="shared" si="26"/>
        <v>2269.7354353322917</v>
      </c>
      <c r="AE13">
        <f t="shared" si="15"/>
        <v>16.466177383243409</v>
      </c>
      <c r="AH13">
        <v>38</v>
      </c>
      <c r="AI13">
        <f t="shared" si="27"/>
        <v>13784.228011791361</v>
      </c>
      <c r="AJ13">
        <f t="shared" si="1"/>
        <v>23.157838878197467</v>
      </c>
      <c r="AK13">
        <f t="shared" si="2"/>
        <v>79440.740236630256</v>
      </c>
      <c r="AL13" s="4">
        <f t="shared" si="16"/>
        <v>18.065798270789397</v>
      </c>
      <c r="AM13" s="4">
        <f t="shared" si="17"/>
        <v>2490.2308257958712</v>
      </c>
      <c r="AN13">
        <f t="shared" si="18"/>
        <v>58821.731517967448</v>
      </c>
      <c r="AO13" s="4">
        <f t="shared" si="28"/>
        <v>20619.008718662801</v>
      </c>
      <c r="AP13">
        <f t="shared" si="19"/>
        <v>1.495840659413411</v>
      </c>
    </row>
    <row r="14" spans="1:42" x14ac:dyDescent="0.3">
      <c r="D14">
        <v>39</v>
      </c>
      <c r="E14">
        <f t="shared" si="20"/>
        <v>14059.91257202719</v>
      </c>
      <c r="F14">
        <f t="shared" si="21"/>
        <v>1807.7030449749243</v>
      </c>
      <c r="G14">
        <f t="shared" si="3"/>
        <v>27115.545674623863</v>
      </c>
      <c r="H14">
        <f t="shared" si="4"/>
        <v>12573.33556094103</v>
      </c>
      <c r="I14">
        <f t="shared" si="5"/>
        <v>0.89426840291711562</v>
      </c>
      <c r="J14">
        <f t="shared" si="22"/>
        <v>1616.1803880076695</v>
      </c>
      <c r="K14">
        <f t="shared" si="6"/>
        <v>11.494953327257035</v>
      </c>
      <c r="N14">
        <v>39</v>
      </c>
      <c r="O14">
        <f t="shared" si="23"/>
        <v>14059.91257202719</v>
      </c>
      <c r="P14">
        <f t="shared" si="0"/>
        <v>2341.4387845895803</v>
      </c>
      <c r="Q14">
        <f t="shared" si="7"/>
        <v>35121.581768843702</v>
      </c>
      <c r="R14">
        <f t="shared" si="8"/>
        <v>16285.692285513127</v>
      </c>
      <c r="S14">
        <f t="shared" si="9"/>
        <v>1.1583067961542111</v>
      </c>
      <c r="T14">
        <f t="shared" si="24"/>
        <v>1951.4446093752103</v>
      </c>
      <c r="U14">
        <f t="shared" si="10"/>
        <v>13.879493200104919</v>
      </c>
      <c r="X14">
        <v>39</v>
      </c>
      <c r="Y14">
        <f t="shared" si="25"/>
        <v>14059.91257202719</v>
      </c>
      <c r="Z14">
        <f t="shared" si="11"/>
        <v>3025.0430208339676</v>
      </c>
      <c r="AA14">
        <f t="shared" si="12"/>
        <v>45375.645312509514</v>
      </c>
      <c r="AB14">
        <f t="shared" si="13"/>
        <v>21040.447485530352</v>
      </c>
      <c r="AC14">
        <f t="shared" si="14"/>
        <v>1.4964849445359456</v>
      </c>
      <c r="AD14">
        <f t="shared" si="26"/>
        <v>2337.8274983922602</v>
      </c>
      <c r="AE14">
        <f t="shared" si="15"/>
        <v>16.627610494843832</v>
      </c>
      <c r="AH14">
        <v>39</v>
      </c>
      <c r="AI14">
        <f t="shared" si="27"/>
        <v>14059.91257202719</v>
      </c>
      <c r="AJ14">
        <f t="shared" si="1"/>
        <v>22.404484357395482</v>
      </c>
      <c r="AK14">
        <f t="shared" si="2"/>
        <v>81823.96244372915</v>
      </c>
      <c r="AL14" s="4">
        <f t="shared" si="16"/>
        <v>18.065798270789397</v>
      </c>
      <c r="AM14" s="4">
        <f t="shared" si="17"/>
        <v>2540.0354423117888</v>
      </c>
      <c r="AN14">
        <f t="shared" si="18"/>
        <v>58046.348021194695</v>
      </c>
      <c r="AO14" s="4">
        <f t="shared" si="28"/>
        <v>23777.614422534476</v>
      </c>
      <c r="AP14">
        <f t="shared" si="19"/>
        <v>1.691163746625358</v>
      </c>
    </row>
    <row r="15" spans="1:42" x14ac:dyDescent="0.3">
      <c r="D15">
        <v>40</v>
      </c>
      <c r="E15">
        <f t="shared" si="20"/>
        <v>14341.110823467734</v>
      </c>
      <c r="F15">
        <f t="shared" si="21"/>
        <v>2048.7301176382475</v>
      </c>
      <c r="G15">
        <f t="shared" si="3"/>
        <v>30730.951764573714</v>
      </c>
      <c r="H15">
        <f t="shared" si="4"/>
        <v>14677.273711471833</v>
      </c>
      <c r="I15">
        <f t="shared" si="5"/>
        <v>1.0234405055606992</v>
      </c>
      <c r="J15">
        <f t="shared" si="22"/>
        <v>1726.7380837025721</v>
      </c>
      <c r="K15">
        <f t="shared" si="6"/>
        <v>12.040476536008249</v>
      </c>
      <c r="N15" s="3">
        <v>40</v>
      </c>
      <c r="O15" s="3">
        <f t="shared" si="23"/>
        <v>14341.110823467734</v>
      </c>
      <c r="P15" s="3">
        <f t="shared" si="0"/>
        <v>2627.3570520147109</v>
      </c>
      <c r="Q15" s="3">
        <f t="shared" si="7"/>
        <v>39410.355780220663</v>
      </c>
      <c r="R15" s="3">
        <f t="shared" si="8"/>
        <v>18822.60540721683</v>
      </c>
      <c r="S15" s="3">
        <f t="shared" si="9"/>
        <v>1.3124928493276544</v>
      </c>
      <c r="T15" s="3">
        <f t="shared" si="24"/>
        <v>2048.3423531383087</v>
      </c>
      <c r="U15" s="3">
        <f t="shared" si="10"/>
        <v>14.283010419153932</v>
      </c>
      <c r="X15" s="3">
        <v>40</v>
      </c>
      <c r="Y15" s="3">
        <f t="shared" si="25"/>
        <v>14341.110823467734</v>
      </c>
      <c r="Z15" s="3">
        <f t="shared" si="11"/>
        <v>3361.1589120377416</v>
      </c>
      <c r="AA15" s="3">
        <f t="shared" si="12"/>
        <v>50417.383680566127</v>
      </c>
      <c r="AB15" s="3">
        <f t="shared" si="13"/>
        <v>24079.623233440296</v>
      </c>
      <c r="AC15" s="3">
        <f t="shared" si="14"/>
        <v>1.6790626284008976</v>
      </c>
      <c r="AD15" s="3">
        <f t="shared" si="26"/>
        <v>2407.9623233440325</v>
      </c>
      <c r="AE15" s="3">
        <f t="shared" si="15"/>
        <v>16.790626284008997</v>
      </c>
      <c r="AH15">
        <v>40</v>
      </c>
      <c r="AI15">
        <f t="shared" si="27"/>
        <v>14341.110823467734</v>
      </c>
      <c r="AJ15">
        <f t="shared" si="1"/>
        <v>21.643744007958176</v>
      </c>
      <c r="AK15">
        <f t="shared" si="2"/>
        <v>84278.681317041046</v>
      </c>
      <c r="AL15" s="4">
        <f t="shared" si="16"/>
        <v>18.065798270789397</v>
      </c>
      <c r="AM15" s="4">
        <f t="shared" si="17"/>
        <v>2590.8361511580247</v>
      </c>
      <c r="AN15">
        <f t="shared" si="18"/>
        <v>57196.902310672485</v>
      </c>
      <c r="AO15" s="4">
        <f t="shared" si="28"/>
        <v>27081.779006368535</v>
      </c>
      <c r="AP15">
        <f t="shared" si="19"/>
        <v>1.8884017660648731</v>
      </c>
    </row>
    <row r="16" spans="1:42" x14ac:dyDescent="0.3">
      <c r="D16">
        <v>41</v>
      </c>
      <c r="E16">
        <f t="shared" si="20"/>
        <v>14627.933039937088</v>
      </c>
      <c r="F16">
        <f t="shared" si="21"/>
        <v>2298.6751919901139</v>
      </c>
      <c r="G16">
        <f t="shared" si="3"/>
        <v>34480.127879851709</v>
      </c>
      <c r="H16">
        <f t="shared" si="4"/>
        <v>16961.938137399538</v>
      </c>
      <c r="I16">
        <f t="shared" si="5"/>
        <v>1.1595580928002722</v>
      </c>
      <c r="J16">
        <f t="shared" si="22"/>
        <v>1844.3462145835492</v>
      </c>
      <c r="K16">
        <f t="shared" si="6"/>
        <v>12.60838567928994</v>
      </c>
      <c r="N16">
        <v>41</v>
      </c>
      <c r="O16">
        <f t="shared" si="23"/>
        <v>14627.933039937088</v>
      </c>
      <c r="P16">
        <f t="shared" si="0"/>
        <v>2918.7075369905997</v>
      </c>
      <c r="Q16">
        <f t="shared" si="7"/>
        <v>43780.613054858994</v>
      </c>
      <c r="R16">
        <f t="shared" si="8"/>
        <v>21537.160559311091</v>
      </c>
      <c r="S16">
        <f t="shared" si="9"/>
        <v>1.4723310874140916</v>
      </c>
      <c r="T16">
        <f t="shared" si="24"/>
        <v>2149.8769898777537</v>
      </c>
      <c r="U16">
        <f t="shared" si="10"/>
        <v>14.697066113224427</v>
      </c>
      <c r="X16">
        <v>41</v>
      </c>
      <c r="Y16">
        <f t="shared" si="25"/>
        <v>14627.933039937088</v>
      </c>
      <c r="Z16">
        <f t="shared" si="11"/>
        <v>3697.2748032415161</v>
      </c>
      <c r="AA16">
        <f t="shared" si="12"/>
        <v>55459.122048622739</v>
      </c>
      <c r="AB16">
        <f t="shared" si="13"/>
        <v>27282.213123487854</v>
      </c>
      <c r="AC16">
        <f t="shared" si="14"/>
        <v>1.865076429390409</v>
      </c>
      <c r="AD16">
        <f t="shared" si="26"/>
        <v>2480.2011930443477</v>
      </c>
      <c r="AE16">
        <f t="shared" si="15"/>
        <v>16.955240267185516</v>
      </c>
      <c r="AH16">
        <v>41</v>
      </c>
      <c r="AI16">
        <f t="shared" si="27"/>
        <v>14627.933039937088</v>
      </c>
      <c r="AJ16">
        <f t="shared" si="1"/>
        <v>20.875545419800911</v>
      </c>
      <c r="AK16">
        <f t="shared" si="2"/>
        <v>86807.041756552266</v>
      </c>
      <c r="AL16" s="4">
        <f t="shared" si="16"/>
        <v>18.065798270789397</v>
      </c>
      <c r="AM16" s="4">
        <f t="shared" si="17"/>
        <v>2642.6528741811853</v>
      </c>
      <c r="AN16">
        <f t="shared" si="18"/>
        <v>56270.156505811501</v>
      </c>
      <c r="AO16" s="4">
        <f t="shared" si="28"/>
        <v>30536.885250740776</v>
      </c>
      <c r="AP16">
        <f t="shared" si="19"/>
        <v>2.0875734915773245</v>
      </c>
    </row>
    <row r="17" spans="4:42" x14ac:dyDescent="0.3">
      <c r="D17">
        <v>42</v>
      </c>
      <c r="E17">
        <f t="shared" si="20"/>
        <v>14920.491700735831</v>
      </c>
      <c r="F17">
        <f t="shared" si="21"/>
        <v>2557.7985772689995</v>
      </c>
      <c r="G17">
        <f t="shared" si="3"/>
        <v>38366.97865903499</v>
      </c>
      <c r="H17">
        <f t="shared" si="4"/>
        <v>19440.231498711222</v>
      </c>
      <c r="I17">
        <f t="shared" si="5"/>
        <v>1.3029216388192149</v>
      </c>
      <c r="J17">
        <f t="shared" si="22"/>
        <v>1969.4352171896971</v>
      </c>
      <c r="K17">
        <f t="shared" si="6"/>
        <v>13.199532942286151</v>
      </c>
      <c r="N17">
        <v>42</v>
      </c>
      <c r="O17">
        <f t="shared" si="23"/>
        <v>14920.491700735831</v>
      </c>
      <c r="P17">
        <f t="shared" si="0"/>
        <v>3215.5697797268163</v>
      </c>
      <c r="Q17">
        <f t="shared" si="7"/>
        <v>48233.546695902245</v>
      </c>
      <c r="R17">
        <f t="shared" si="8"/>
        <v>24439.54010831203</v>
      </c>
      <c r="S17">
        <f t="shared" si="9"/>
        <v>1.6379849001294475</v>
      </c>
      <c r="T17">
        <f t="shared" si="24"/>
        <v>2256.2647322216071</v>
      </c>
      <c r="U17">
        <f t="shared" si="10"/>
        <v>15.121919421129636</v>
      </c>
      <c r="X17">
        <v>42</v>
      </c>
      <c r="Y17">
        <f t="shared" si="25"/>
        <v>14920.491700735831</v>
      </c>
      <c r="Z17">
        <f t="shared" si="11"/>
        <v>4033.3906944452906</v>
      </c>
      <c r="AA17">
        <f t="shared" si="12"/>
        <v>60500.860416679359</v>
      </c>
      <c r="AB17">
        <f t="shared" si="13"/>
        <v>30655.28674602817</v>
      </c>
      <c r="AC17">
        <f t="shared" si="14"/>
        <v>2.0545761735530705</v>
      </c>
      <c r="AD17">
        <f t="shared" si="26"/>
        <v>2554.6072288356809</v>
      </c>
      <c r="AE17">
        <f t="shared" si="15"/>
        <v>17.121468112942257</v>
      </c>
      <c r="AH17">
        <v>42</v>
      </c>
      <c r="AI17">
        <f t="shared" si="27"/>
        <v>14920.491700735831</v>
      </c>
      <c r="AJ17">
        <f t="shared" si="1"/>
        <v>20.099815472936221</v>
      </c>
      <c r="AK17">
        <f t="shared" si="2"/>
        <v>89411.25300924883</v>
      </c>
      <c r="AL17" s="4">
        <f t="shared" si="16"/>
        <v>18.065798270789397</v>
      </c>
      <c r="AM17" s="4">
        <f t="shared" si="17"/>
        <v>2695.5059316648089</v>
      </c>
      <c r="AN17">
        <f t="shared" si="18"/>
        <v>55262.755269321053</v>
      </c>
      <c r="AO17" s="4">
        <f t="shared" si="28"/>
        <v>34148.497739927807</v>
      </c>
      <c r="AP17">
        <f t="shared" si="19"/>
        <v>2.2886978810653882</v>
      </c>
    </row>
    <row r="18" spans="4:42" x14ac:dyDescent="0.3">
      <c r="D18">
        <v>43</v>
      </c>
      <c r="E18">
        <f t="shared" si="20"/>
        <v>15218.901534750548</v>
      </c>
      <c r="F18">
        <f t="shared" si="21"/>
        <v>2826.3674278822446</v>
      </c>
      <c r="G18">
        <f t="shared" si="3"/>
        <v>42395.511418233669</v>
      </c>
      <c r="H18">
        <f t="shared" si="4"/>
        <v>22125.89948025818</v>
      </c>
      <c r="I18">
        <f t="shared" si="5"/>
        <v>1.4538433953157739</v>
      </c>
      <c r="J18">
        <f t="shared" si="22"/>
        <v>2102.4610365856206</v>
      </c>
      <c r="K18">
        <f t="shared" si="6"/>
        <v>13.814801493950805</v>
      </c>
      <c r="N18">
        <v>43</v>
      </c>
      <c r="O18">
        <f t="shared" si="23"/>
        <v>15218.901534750548</v>
      </c>
      <c r="P18">
        <f t="shared" si="0"/>
        <v>3518.0243629684483</v>
      </c>
      <c r="Q18">
        <f t="shared" si="7"/>
        <v>52770.365444526724</v>
      </c>
      <c r="R18">
        <f t="shared" si="8"/>
        <v>27540.457994332024</v>
      </c>
      <c r="S18">
        <f t="shared" si="9"/>
        <v>1.8096219317436721</v>
      </c>
      <c r="T18">
        <f t="shared" si="24"/>
        <v>2367.7316827706309</v>
      </c>
      <c r="U18">
        <f t="shared" si="10"/>
        <v>15.557835612275943</v>
      </c>
      <c r="X18">
        <v>43</v>
      </c>
      <c r="Y18">
        <f t="shared" si="25"/>
        <v>15218.901534750548</v>
      </c>
      <c r="Z18">
        <f t="shared" si="11"/>
        <v>4369.5065856490646</v>
      </c>
      <c r="AA18">
        <f t="shared" si="12"/>
        <v>65542.598784735965</v>
      </c>
      <c r="AB18">
        <f t="shared" si="13"/>
        <v>34206.190794109767</v>
      </c>
      <c r="AC18">
        <f t="shared" si="14"/>
        <v>2.2476123336499687</v>
      </c>
      <c r="AD18">
        <f t="shared" si="26"/>
        <v>2631.2454457007516</v>
      </c>
      <c r="AE18">
        <f t="shared" si="15"/>
        <v>17.2893256434613</v>
      </c>
      <c r="AH18">
        <v>43</v>
      </c>
      <c r="AI18">
        <f t="shared" si="27"/>
        <v>15218.901534750548</v>
      </c>
      <c r="AJ18">
        <f t="shared" si="1"/>
        <v>19.316480330514015</v>
      </c>
      <c r="AK18">
        <f t="shared" si="2"/>
        <v>92093.590599526287</v>
      </c>
      <c r="AL18" s="4">
        <f t="shared" si="16"/>
        <v>18.065798270789397</v>
      </c>
      <c r="AM18" s="4">
        <f t="shared" si="17"/>
        <v>2749.4160502981053</v>
      </c>
      <c r="AN18">
        <f t="shared" si="18"/>
        <v>54171.221877102544</v>
      </c>
      <c r="AO18" s="4">
        <f t="shared" si="28"/>
        <v>37922.368722423744</v>
      </c>
      <c r="AP18">
        <f t="shared" si="19"/>
        <v>2.4917940782935308</v>
      </c>
    </row>
    <row r="19" spans="4:42" x14ac:dyDescent="0.3">
      <c r="D19">
        <v>44</v>
      </c>
      <c r="E19">
        <f t="shared" si="20"/>
        <v>15523.27956544556</v>
      </c>
      <c r="F19">
        <f t="shared" si="21"/>
        <v>3104.6559130891119</v>
      </c>
      <c r="G19">
        <f t="shared" si="3"/>
        <v>46569.838696336679</v>
      </c>
      <c r="H19">
        <f t="shared" si="4"/>
        <v>25033.583070417651</v>
      </c>
      <c r="I19">
        <f t="shared" si="5"/>
        <v>1.6126478277271894</v>
      </c>
      <c r="J19">
        <f t="shared" si="22"/>
        <v>2243.9066057517266</v>
      </c>
      <c r="K19">
        <f t="shared" si="6"/>
        <v>14.455106579067271</v>
      </c>
      <c r="N19">
        <v>44</v>
      </c>
      <c r="O19">
        <f t="shared" si="23"/>
        <v>15523.27956544556</v>
      </c>
      <c r="P19">
        <f t="shared" si="0"/>
        <v>3826.1529248430643</v>
      </c>
      <c r="Q19">
        <f t="shared" si="7"/>
        <v>57392.293872645962</v>
      </c>
      <c r="R19">
        <f t="shared" si="8"/>
        <v>30851.186014000999</v>
      </c>
      <c r="S19">
        <f t="shared" si="9"/>
        <v>1.9874141855098058</v>
      </c>
      <c r="T19">
        <f t="shared" si="24"/>
        <v>2484.5142798390152</v>
      </c>
      <c r="U19">
        <f t="shared" si="10"/>
        <v>16.005086227845069</v>
      </c>
      <c r="X19">
        <v>44</v>
      </c>
      <c r="Y19">
        <f t="shared" si="25"/>
        <v>15523.27956544556</v>
      </c>
      <c r="Z19">
        <f t="shared" si="11"/>
        <v>4705.6224768528382</v>
      </c>
      <c r="AA19">
        <f t="shared" si="12"/>
        <v>70584.337152792577</v>
      </c>
      <c r="AB19">
        <f t="shared" si="13"/>
        <v>37942.559327004834</v>
      </c>
      <c r="AC19">
        <f t="shared" si="14"/>
        <v>2.4442360370461946</v>
      </c>
      <c r="AD19">
        <f t="shared" si="26"/>
        <v>2710.1828090717754</v>
      </c>
      <c r="AE19">
        <f t="shared" si="15"/>
        <v>17.458828836044258</v>
      </c>
      <c r="AH19">
        <v>44</v>
      </c>
      <c r="AI19">
        <f t="shared" si="27"/>
        <v>15523.27956544556</v>
      </c>
      <c r="AJ19">
        <f t="shared" si="1"/>
        <v>18.525465431793563</v>
      </c>
      <c r="AK19">
        <f t="shared" si="2"/>
        <v>94856.398317512096</v>
      </c>
      <c r="AL19" s="4">
        <f t="shared" si="16"/>
        <v>18.065798270789397</v>
      </c>
      <c r="AM19" s="4">
        <f t="shared" si="17"/>
        <v>2804.4043713040678</v>
      </c>
      <c r="AN19">
        <f t="shared" si="18"/>
        <v>52991.95416211155</v>
      </c>
      <c r="AO19" s="4">
        <f t="shared" si="28"/>
        <v>41864.444155400524</v>
      </c>
      <c r="AP19">
        <f t="shared" si="19"/>
        <v>2.6968814147101847</v>
      </c>
    </row>
    <row r="20" spans="4:42" x14ac:dyDescent="0.3">
      <c r="D20">
        <v>45</v>
      </c>
      <c r="E20">
        <f t="shared" si="20"/>
        <v>15833.745156754472</v>
      </c>
      <c r="F20">
        <f t="shared" si="21"/>
        <v>3392.9453907331008</v>
      </c>
      <c r="G20">
        <f t="shared" si="3"/>
        <v>50894.180860996508</v>
      </c>
      <c r="H20">
        <f t="shared" si="4"/>
        <v>28178.873971907975</v>
      </c>
      <c r="I20">
        <f t="shared" si="5"/>
        <v>1.7796720670275048</v>
      </c>
      <c r="J20">
        <f t="shared" si="22"/>
        <v>2394.2834093777929</v>
      </c>
      <c r="K20">
        <f t="shared" si="6"/>
        <v>15.121396647946064</v>
      </c>
      <c r="N20">
        <v>45</v>
      </c>
      <c r="O20">
        <f t="shared" si="23"/>
        <v>15833.745156754472</v>
      </c>
      <c r="P20">
        <f t="shared" si="0"/>
        <v>4140.0381718598928</v>
      </c>
      <c r="Q20">
        <f t="shared" si="7"/>
        <v>62100.572577898391</v>
      </c>
      <c r="R20">
        <f t="shared" si="8"/>
        <v>34383.581357471121</v>
      </c>
      <c r="S20">
        <f t="shared" si="9"/>
        <v>2.1715381305605721</v>
      </c>
      <c r="T20">
        <f t="shared" si="24"/>
        <v>2606.8597630500917</v>
      </c>
      <c r="U20">
        <f t="shared" si="10"/>
        <v>16.463949225165081</v>
      </c>
      <c r="X20">
        <v>45</v>
      </c>
      <c r="Y20">
        <f t="shared" si="25"/>
        <v>15833.745156754472</v>
      </c>
      <c r="Z20">
        <f t="shared" si="11"/>
        <v>5041.7383680566127</v>
      </c>
      <c r="AA20">
        <f t="shared" si="12"/>
        <v>75626.07552084919</v>
      </c>
      <c r="AB20">
        <f t="shared" si="13"/>
        <v>41872.324400158897</v>
      </c>
      <c r="AC20">
        <f t="shared" si="14"/>
        <v>2.644499073694937</v>
      </c>
      <c r="AD20">
        <f t="shared" si="26"/>
        <v>2791.4882933439148</v>
      </c>
      <c r="AE20">
        <f t="shared" si="15"/>
        <v>17.629993824632841</v>
      </c>
      <c r="AH20">
        <v>45</v>
      </c>
      <c r="AI20">
        <f t="shared" si="27"/>
        <v>15833.745156754472</v>
      </c>
      <c r="AJ20">
        <f t="shared" si="1"/>
        <v>17.726695485046449</v>
      </c>
      <c r="AK20">
        <f t="shared" si="2"/>
        <v>97702.090267037449</v>
      </c>
      <c r="AL20" s="4">
        <f t="shared" si="16"/>
        <v>18.065798270789397</v>
      </c>
      <c r="AM20" s="4">
        <f t="shared" si="17"/>
        <v>2860.4924587301493</v>
      </c>
      <c r="AN20">
        <f t="shared" si="18"/>
        <v>51721.220328244781</v>
      </c>
      <c r="AO20" s="4">
        <f t="shared" si="28"/>
        <v>45980.86993879269</v>
      </c>
      <c r="AP20">
        <f t="shared" si="19"/>
        <v>2.9039794112877861</v>
      </c>
    </row>
    <row r="21" spans="4:42" x14ac:dyDescent="0.3">
      <c r="D21">
        <v>46</v>
      </c>
      <c r="E21">
        <f t="shared" si="20"/>
        <v>16150.420059889562</v>
      </c>
      <c r="F21">
        <f t="shared" si="21"/>
        <v>3691.5245851176142</v>
      </c>
      <c r="G21">
        <f t="shared" si="3"/>
        <v>55372.868776764211</v>
      </c>
      <c r="H21">
        <f t="shared" si="4"/>
        <v>31578.373327878959</v>
      </c>
      <c r="I21">
        <f t="shared" si="5"/>
        <v>1.9552663776408856</v>
      </c>
      <c r="J21">
        <f t="shared" si="22"/>
        <v>2554.1331368137435</v>
      </c>
      <c r="K21">
        <f t="shared" si="6"/>
        <v>15.814654525036602</v>
      </c>
      <c r="N21">
        <v>46</v>
      </c>
      <c r="O21">
        <f t="shared" si="23"/>
        <v>16150.420059889562</v>
      </c>
      <c r="P21">
        <f t="shared" si="0"/>
        <v>4459.7638920629342</v>
      </c>
      <c r="Q21">
        <f t="shared" si="7"/>
        <v>66896.458380944008</v>
      </c>
      <c r="R21">
        <f t="shared" si="8"/>
        <v>38150.115457857857</v>
      </c>
      <c r="S21">
        <f t="shared" si="9"/>
        <v>2.3621748113292558</v>
      </c>
      <c r="T21">
        <f t="shared" si="24"/>
        <v>2735.0266596626025</v>
      </c>
      <c r="U21">
        <f t="shared" si="10"/>
        <v>16.934709125338408</v>
      </c>
      <c r="X21">
        <v>46</v>
      </c>
      <c r="Y21">
        <f t="shared" si="25"/>
        <v>16150.420059889562</v>
      </c>
      <c r="Z21">
        <f t="shared" si="11"/>
        <v>5377.8542592603872</v>
      </c>
      <c r="AA21">
        <f t="shared" si="12"/>
        <v>80667.813888905803</v>
      </c>
      <c r="AB21">
        <f t="shared" si="13"/>
        <v>46003.727074307913</v>
      </c>
      <c r="AC21">
        <f t="shared" si="14"/>
        <v>2.8484539042152002</v>
      </c>
      <c r="AD21">
        <f t="shared" si="26"/>
        <v>2875.2329421442482</v>
      </c>
      <c r="AE21">
        <f t="shared" si="15"/>
        <v>17.802836901345025</v>
      </c>
      <c r="AH21">
        <v>46</v>
      </c>
      <c r="AI21">
        <f t="shared" si="27"/>
        <v>16150.420059889562</v>
      </c>
      <c r="AJ21">
        <f t="shared" si="1"/>
        <v>16.92009446039004</v>
      </c>
      <c r="AK21">
        <f t="shared" si="2"/>
        <v>100633.15297504856</v>
      </c>
      <c r="AL21" s="4">
        <f t="shared" si="16"/>
        <v>18.065798270789397</v>
      </c>
      <c r="AM21" s="4">
        <f t="shared" si="17"/>
        <v>2917.7023079047522</v>
      </c>
      <c r="AN21">
        <f t="shared" si="18"/>
        <v>50355.154630187368</v>
      </c>
      <c r="AO21" s="4">
        <f t="shared" si="28"/>
        <v>50277.998344861226</v>
      </c>
      <c r="AP21">
        <f t="shared" si="19"/>
        <v>3.1131077803808549</v>
      </c>
    </row>
    <row r="22" spans="4:42" x14ac:dyDescent="0.3">
      <c r="D22">
        <v>47</v>
      </c>
      <c r="E22">
        <f t="shared" si="20"/>
        <v>16473.428461087355</v>
      </c>
      <c r="F22">
        <f t="shared" si="21"/>
        <v>4000.6897691212148</v>
      </c>
      <c r="G22">
        <f t="shared" si="3"/>
        <v>60010.346536818222</v>
      </c>
      <c r="H22">
        <f t="shared" si="4"/>
        <v>35249.753956911489</v>
      </c>
      <c r="I22">
        <f t="shared" si="5"/>
        <v>2.1397946420307443</v>
      </c>
      <c r="J22">
        <f t="shared" si="22"/>
        <v>2724.0294291961618</v>
      </c>
      <c r="K22">
        <f t="shared" si="6"/>
        <v>16.53589861776932</v>
      </c>
      <c r="N22">
        <v>47</v>
      </c>
      <c r="O22">
        <f t="shared" si="23"/>
        <v>16473.428461087355</v>
      </c>
      <c r="P22">
        <f t="shared" si="0"/>
        <v>4785.4149683398091</v>
      </c>
      <c r="Q22">
        <f t="shared" si="7"/>
        <v>71781.224525097132</v>
      </c>
      <c r="R22">
        <f t="shared" si="8"/>
        <v>42163.90421413572</v>
      </c>
      <c r="S22">
        <f t="shared" si="9"/>
        <v>2.5595099595529263</v>
      </c>
      <c r="T22">
        <f t="shared" si="24"/>
        <v>2869.2852925421248</v>
      </c>
      <c r="U22">
        <f t="shared" si="10"/>
        <v>17.417657164201103</v>
      </c>
      <c r="X22">
        <v>47</v>
      </c>
      <c r="Y22">
        <f t="shared" si="25"/>
        <v>16473.428461087355</v>
      </c>
      <c r="Z22">
        <f t="shared" si="11"/>
        <v>5713.9701504641616</v>
      </c>
      <c r="AA22">
        <f t="shared" si="12"/>
        <v>85709.55225696243</v>
      </c>
      <c r="AB22">
        <f t="shared" si="13"/>
        <v>50345.32881694573</v>
      </c>
      <c r="AC22">
        <f t="shared" si="14"/>
        <v>3.0561536680642254</v>
      </c>
      <c r="AD22">
        <f t="shared" si="26"/>
        <v>2961.4899304085775</v>
      </c>
      <c r="AE22">
        <f t="shared" si="15"/>
        <v>17.977374518024885</v>
      </c>
      <c r="AH22">
        <v>47</v>
      </c>
      <c r="AI22">
        <f t="shared" si="27"/>
        <v>16473.428461087355</v>
      </c>
      <c r="AJ22">
        <f t="shared" si="1"/>
        <v>16.105585582550727</v>
      </c>
      <c r="AK22">
        <f t="shared" si="2"/>
        <v>103652.14756430002</v>
      </c>
      <c r="AL22" s="4">
        <f t="shared" si="16"/>
        <v>18.065798270789397</v>
      </c>
      <c r="AM22" s="4">
        <f t="shared" si="17"/>
        <v>2976.0563540628477</v>
      </c>
      <c r="AN22">
        <f t="shared" si="18"/>
        <v>48889.752915030142</v>
      </c>
      <c r="AO22" s="4">
        <f t="shared" si="28"/>
        <v>54762.394649269911</v>
      </c>
      <c r="AP22">
        <f t="shared" si="19"/>
        <v>3.3242864276022863</v>
      </c>
    </row>
    <row r="23" spans="4:42" x14ac:dyDescent="0.3">
      <c r="D23">
        <v>48</v>
      </c>
      <c r="E23">
        <f t="shared" si="20"/>
        <v>16802.897030309101</v>
      </c>
      <c r="F23">
        <f t="shared" si="21"/>
        <v>4320.7449506509111</v>
      </c>
      <c r="G23">
        <f t="shared" si="3"/>
        <v>64811.174259763662</v>
      </c>
      <c r="H23">
        <f t="shared" si="4"/>
        <v>39211.826301668334</v>
      </c>
      <c r="I23">
        <f t="shared" si="5"/>
        <v>2.333634862544117</v>
      </c>
      <c r="J23">
        <f t="shared" si="22"/>
        <v>2904.5797260495019</v>
      </c>
      <c r="K23">
        <f t="shared" si="6"/>
        <v>17.286184166993436</v>
      </c>
      <c r="N23">
        <v>48</v>
      </c>
      <c r="O23">
        <f t="shared" si="23"/>
        <v>16802.897030309101</v>
      </c>
      <c r="P23">
        <f t="shared" si="0"/>
        <v>5117.0773918881114</v>
      </c>
      <c r="Q23">
        <f t="shared" si="7"/>
        <v>76756.160878321665</v>
      </c>
      <c r="R23">
        <f t="shared" si="8"/>
        <v>46438.739651291646</v>
      </c>
      <c r="S23">
        <f t="shared" si="9"/>
        <v>2.7637341089173701</v>
      </c>
      <c r="T23">
        <f t="shared" si="24"/>
        <v>3009.9183107318531</v>
      </c>
      <c r="U23">
        <f t="shared" si="10"/>
        <v>17.913091446686582</v>
      </c>
      <c r="X23">
        <v>48</v>
      </c>
      <c r="Y23">
        <f t="shared" si="25"/>
        <v>16802.897030309101</v>
      </c>
      <c r="Z23">
        <f t="shared" si="11"/>
        <v>6050.0860416679352</v>
      </c>
      <c r="AA23">
        <f t="shared" si="12"/>
        <v>90751.290625019028</v>
      </c>
      <c r="AB23">
        <f t="shared" si="13"/>
        <v>54906.023309774922</v>
      </c>
      <c r="AC23">
        <f t="shared" si="14"/>
        <v>3.267652191805694</v>
      </c>
      <c r="AD23">
        <f t="shared" si="26"/>
        <v>3050.3346283208157</v>
      </c>
      <c r="AE23">
        <f t="shared" si="15"/>
        <v>18.153623287809335</v>
      </c>
      <c r="AH23">
        <v>48</v>
      </c>
      <c r="AI23">
        <f t="shared" si="27"/>
        <v>16802.897030309101</v>
      </c>
      <c r="AJ23">
        <f t="shared" si="1"/>
        <v>15.283091323556114</v>
      </c>
      <c r="AK23">
        <f t="shared" si="2"/>
        <v>106761.71199122902</v>
      </c>
      <c r="AL23" s="4">
        <f t="shared" si="16"/>
        <v>18.065798270789397</v>
      </c>
      <c r="AM23" s="4">
        <f t="shared" si="17"/>
        <v>3035.5774811441042</v>
      </c>
      <c r="AN23">
        <f t="shared" si="18"/>
        <v>47320.868021336908</v>
      </c>
      <c r="AO23" s="4">
        <f t="shared" si="28"/>
        <v>59440.843969892114</v>
      </c>
      <c r="AP23">
        <f t="shared" si="19"/>
        <v>3.5375354537180459</v>
      </c>
    </row>
    <row r="24" spans="4:42" x14ac:dyDescent="0.3">
      <c r="D24">
        <v>49</v>
      </c>
      <c r="E24">
        <f t="shared" si="20"/>
        <v>17138.954970915282</v>
      </c>
      <c r="F24">
        <f t="shared" si="21"/>
        <v>4652.0020635341471</v>
      </c>
      <c r="G24">
        <f t="shared" si="3"/>
        <v>69780.030953012203</v>
      </c>
      <c r="H24" s="3">
        <f t="shared" si="4"/>
        <v>43484.608307673458</v>
      </c>
      <c r="I24">
        <f t="shared" si="5"/>
        <v>2.5371796811104654</v>
      </c>
      <c r="J24">
        <f t="shared" si="22"/>
        <v>3096.427216955075</v>
      </c>
      <c r="K24">
        <f t="shared" si="6"/>
        <v>18.066604540415074</v>
      </c>
      <c r="N24">
        <v>49</v>
      </c>
      <c r="O24">
        <f t="shared" si="23"/>
        <v>17138.954970915282</v>
      </c>
      <c r="P24">
        <f t="shared" si="0"/>
        <v>5454.8382758411208</v>
      </c>
      <c r="Q24">
        <f t="shared" si="7"/>
        <v>81822.574137616815</v>
      </c>
      <c r="R24">
        <f t="shared" si="8"/>
        <v>50989.123084449559</v>
      </c>
      <c r="S24">
        <f t="shared" si="9"/>
        <v>2.9750427124044516</v>
      </c>
      <c r="T24">
        <f t="shared" si="24"/>
        <v>3157.2212436191621</v>
      </c>
      <c r="U24">
        <f t="shared" si="10"/>
        <v>18.421317104671495</v>
      </c>
      <c r="X24">
        <v>49</v>
      </c>
      <c r="Y24">
        <f t="shared" si="25"/>
        <v>17138.954970915282</v>
      </c>
      <c r="Z24">
        <f t="shared" si="11"/>
        <v>6386.2019328717088</v>
      </c>
      <c r="AA24">
        <f t="shared" si="12"/>
        <v>95793.028993075626</v>
      </c>
      <c r="AB24">
        <f t="shared" si="13"/>
        <v>59695.048676238614</v>
      </c>
      <c r="AC24">
        <f t="shared" si="14"/>
        <v>3.4830039974748055</v>
      </c>
      <c r="AD24">
        <f t="shared" si="26"/>
        <v>3141.8446671704442</v>
      </c>
      <c r="AE24">
        <f t="shared" si="15"/>
        <v>18.331599986709449</v>
      </c>
      <c r="AH24">
        <v>49</v>
      </c>
      <c r="AI24">
        <f t="shared" si="27"/>
        <v>17138.954970915282</v>
      </c>
      <c r="AJ24">
        <f t="shared" si="1"/>
        <v>14.452533395355688</v>
      </c>
      <c r="AK24">
        <f t="shared" si="2"/>
        <v>109964.56335096589</v>
      </c>
      <c r="AL24" s="4">
        <f t="shared" si="16"/>
        <v>18.065798270789397</v>
      </c>
      <c r="AM24" s="4">
        <f t="shared" si="17"/>
        <v>3096.2890307669863</v>
      </c>
      <c r="AN24">
        <f t="shared" si="18"/>
        <v>45644.205031210025</v>
      </c>
      <c r="AO24" s="4">
        <f t="shared" si="28"/>
        <v>64320.358319755869</v>
      </c>
      <c r="AP24">
        <f t="shared" si="19"/>
        <v>3.7528751565604312</v>
      </c>
    </row>
    <row r="25" spans="4:42" s="3" customFormat="1" x14ac:dyDescent="0.3">
      <c r="D25" s="3">
        <v>50</v>
      </c>
      <c r="E25" s="3">
        <f t="shared" si="20"/>
        <v>17481.734070333587</v>
      </c>
      <c r="F25" s="3">
        <f t="shared" si="21"/>
        <v>4994.7811629524531</v>
      </c>
      <c r="G25" s="3">
        <f t="shared" si="3"/>
        <v>74921.717444286798</v>
      </c>
      <c r="H25" s="3">
        <f t="shared" si="4"/>
        <v>48089.39946109656</v>
      </c>
      <c r="I25" s="3">
        <f t="shared" si="5"/>
        <v>2.7508369174145044</v>
      </c>
      <c r="J25" s="3">
        <f t="shared" si="22"/>
        <v>3300.252904192901</v>
      </c>
      <c r="K25" s="3">
        <f t="shared" si="6"/>
        <v>18.878292570491695</v>
      </c>
      <c r="N25" s="3">
        <v>50</v>
      </c>
      <c r="O25" s="3">
        <f t="shared" si="23"/>
        <v>17481.734070333587</v>
      </c>
      <c r="P25" s="3">
        <f t="shared" si="0"/>
        <v>5798.7858690546554</v>
      </c>
      <c r="Q25" s="3">
        <f t="shared" si="7"/>
        <v>86981.788035819831</v>
      </c>
      <c r="R25" s="3">
        <f t="shared" si="8"/>
        <v>55830.299856719837</v>
      </c>
      <c r="S25" s="3">
        <f t="shared" si="9"/>
        <v>3.1936362624039436</v>
      </c>
      <c r="T25" s="3">
        <f t="shared" si="24"/>
        <v>3311.5030797367872</v>
      </c>
      <c r="U25" s="3">
        <f t="shared" si="10"/>
        <v>18.942646458376178</v>
      </c>
      <c r="X25" s="3">
        <v>50</v>
      </c>
      <c r="Y25" s="3">
        <f t="shared" si="25"/>
        <v>17481.734070333587</v>
      </c>
      <c r="Z25" s="3">
        <f t="shared" si="11"/>
        <v>6722.3178240754833</v>
      </c>
      <c r="AA25" s="3">
        <f t="shared" si="12"/>
        <v>100834.76736113225</v>
      </c>
      <c r="AB25" s="3">
        <f t="shared" si="13"/>
        <v>64722.000143711339</v>
      </c>
      <c r="AC25" s="3">
        <f t="shared" si="14"/>
        <v>3.7022643110413309</v>
      </c>
      <c r="AD25" s="3">
        <f t="shared" si="26"/>
        <v>3236.1000071855669</v>
      </c>
      <c r="AE25" s="3">
        <f t="shared" si="15"/>
        <v>18.511321555206656</v>
      </c>
      <c r="AH25" s="4">
        <v>50</v>
      </c>
      <c r="AI25" s="4">
        <f t="shared" si="27"/>
        <v>17481.734070333587</v>
      </c>
      <c r="AJ25" s="4">
        <f t="shared" si="1"/>
        <v>13.613832742368988</v>
      </c>
      <c r="AK25" s="4">
        <f t="shared" si="2"/>
        <v>113263.50025149484</v>
      </c>
      <c r="AL25" s="4">
        <f t="shared" si="16"/>
        <v>18.065798270789397</v>
      </c>
      <c r="AM25" s="4">
        <f t="shared" si="17"/>
        <v>3158.2148113823259</v>
      </c>
      <c r="AN25" s="4">
        <f t="shared" si="18"/>
        <v>43855.316370764027</v>
      </c>
      <c r="AO25" s="4">
        <f t="shared" si="28"/>
        <v>69408.183880730867</v>
      </c>
      <c r="AP25" s="4">
        <f t="shared" si="19"/>
        <v>3.9703260329600942</v>
      </c>
    </row>
    <row r="26" spans="4:42" x14ac:dyDescent="0.3">
      <c r="D26">
        <v>51</v>
      </c>
      <c r="E26">
        <f t="shared" si="20"/>
        <v>17831.368751740258</v>
      </c>
      <c r="F26">
        <f t="shared" si="21"/>
        <v>5349.4106255220768</v>
      </c>
      <c r="G26">
        <f t="shared" si="3"/>
        <v>80241.159382831145</v>
      </c>
      <c r="H26">
        <f t="shared" si="4"/>
        <v>53048.859227519439</v>
      </c>
      <c r="I26">
        <f t="shared" si="5"/>
        <v>2.9750301261837859</v>
      </c>
      <c r="J26">
        <f t="shared" si="22"/>
        <v>3516.777782589983</v>
      </c>
      <c r="K26">
        <f t="shared" si="6"/>
        <v>19.722421938286494</v>
      </c>
      <c r="N26">
        <v>51</v>
      </c>
      <c r="O26">
        <f t="shared" si="23"/>
        <v>17831.368751740258</v>
      </c>
      <c r="P26">
        <f t="shared" si="0"/>
        <v>6149.0095700569673</v>
      </c>
      <c r="Q26">
        <f t="shared" si="7"/>
        <v>92235.143550854511</v>
      </c>
      <c r="R26">
        <f t="shared" si="8"/>
        <v>60978.295723706302</v>
      </c>
      <c r="S26">
        <f t="shared" si="9"/>
        <v>3.4197204136533323</v>
      </c>
      <c r="T26">
        <f t="shared" si="24"/>
        <v>3473.0868712848678</v>
      </c>
      <c r="U26">
        <f t="shared" si="10"/>
        <v>19.477399181405584</v>
      </c>
      <c r="X26">
        <v>51</v>
      </c>
      <c r="Y26">
        <f t="shared" si="25"/>
        <v>17831.368751740258</v>
      </c>
      <c r="Z26">
        <f t="shared" si="11"/>
        <v>7058.4337152792577</v>
      </c>
      <c r="AA26">
        <f t="shared" si="12"/>
        <v>105876.50572918887</v>
      </c>
      <c r="AB26">
        <f t="shared" si="13"/>
        <v>69996.84315542382</v>
      </c>
      <c r="AC26">
        <f t="shared" si="14"/>
        <v>3.9254890709717647</v>
      </c>
      <c r="AD26">
        <f t="shared" si="26"/>
        <v>3333.1830074011377</v>
      </c>
      <c r="AE26">
        <f t="shared" si="15"/>
        <v>18.692805099865566</v>
      </c>
      <c r="AH26">
        <v>51</v>
      </c>
      <c r="AI26">
        <f t="shared" si="27"/>
        <v>17831.368751740258</v>
      </c>
      <c r="AJ26">
        <f t="shared" si="1"/>
        <v>12.76690953396084</v>
      </c>
      <c r="AK26">
        <f t="shared" si="2"/>
        <v>116661.4052590397</v>
      </c>
      <c r="AL26" s="4">
        <f t="shared" si="16"/>
        <v>18.065798270789397</v>
      </c>
      <c r="AM26" s="4">
        <f t="shared" si="17"/>
        <v>3221.3791076099724</v>
      </c>
      <c r="AN26">
        <f t="shared" si="18"/>
        <v>41949.596754276979</v>
      </c>
      <c r="AO26" s="4">
        <f t="shared" si="28"/>
        <v>74711.808504762768</v>
      </c>
      <c r="AP26">
        <f t="shared" si="19"/>
        <v>4.1899087806970092</v>
      </c>
    </row>
    <row r="27" spans="4:42" x14ac:dyDescent="0.3">
      <c r="D27">
        <v>52</v>
      </c>
      <c r="E27">
        <f t="shared" si="20"/>
        <v>18187.996126775062</v>
      </c>
      <c r="F27">
        <f t="shared" si="21"/>
        <v>5716.2273541293052</v>
      </c>
      <c r="G27">
        <f t="shared" si="3"/>
        <v>85743.410311939573</v>
      </c>
      <c r="H27">
        <f t="shared" si="4"/>
        <v>58387.090147500123</v>
      </c>
      <c r="I27">
        <f t="shared" si="5"/>
        <v>3.2101991742535527</v>
      </c>
      <c r="J27">
        <f t="shared" si="22"/>
        <v>3746.7651431550985</v>
      </c>
      <c r="K27">
        <f t="shared" si="6"/>
        <v>20.600208604835689</v>
      </c>
      <c r="N27">
        <v>52</v>
      </c>
      <c r="O27">
        <f t="shared" si="23"/>
        <v>18187.996126775062</v>
      </c>
      <c r="P27">
        <f t="shared" si="0"/>
        <v>6505.5999411635239</v>
      </c>
      <c r="Q27">
        <f t="shared" si="7"/>
        <v>97583.999117452855</v>
      </c>
      <c r="R27">
        <f t="shared" si="8"/>
        <v>66449.954960922609</v>
      </c>
      <c r="S27">
        <f t="shared" si="9"/>
        <v>3.653506109070463</v>
      </c>
      <c r="T27">
        <f t="shared" si="24"/>
        <v>3642.3103655051164</v>
      </c>
      <c r="U27">
        <f t="shared" si="10"/>
        <v>20.025902469503873</v>
      </c>
      <c r="X27">
        <v>52</v>
      </c>
      <c r="Y27">
        <f t="shared" si="25"/>
        <v>18187.996126775062</v>
      </c>
      <c r="Z27">
        <f t="shared" si="11"/>
        <v>7394.5496064830322</v>
      </c>
      <c r="AA27">
        <f t="shared" si="12"/>
        <v>110918.24409724548</v>
      </c>
      <c r="AB27">
        <f t="shared" si="13"/>
        <v>75529.926947709711</v>
      </c>
      <c r="AC27">
        <f t="shared" si="14"/>
        <v>4.152734936891699</v>
      </c>
      <c r="AD27">
        <f t="shared" si="26"/>
        <v>3433.178497623172</v>
      </c>
      <c r="AE27">
        <f t="shared" si="15"/>
        <v>18.876067894962286</v>
      </c>
      <c r="AH27">
        <v>52</v>
      </c>
      <c r="AI27">
        <f t="shared" si="27"/>
        <v>18187.996126775062</v>
      </c>
      <c r="AJ27">
        <f t="shared" si="1"/>
        <v>11.911683156842805</v>
      </c>
      <c r="AK27">
        <f t="shared" si="2"/>
        <v>120161.2474168109</v>
      </c>
      <c r="AL27" s="4">
        <f t="shared" si="16"/>
        <v>18.065798270789397</v>
      </c>
      <c r="AM27" s="4">
        <f t="shared" si="17"/>
        <v>3285.8066897621716</v>
      </c>
      <c r="AN27">
        <f t="shared" si="18"/>
        <v>39922.277967143098</v>
      </c>
      <c r="AO27" s="4">
        <f t="shared" si="28"/>
        <v>80238.969449667828</v>
      </c>
      <c r="AP27">
        <f t="shared" si="19"/>
        <v>4.4116443004705603</v>
      </c>
    </row>
    <row r="28" spans="4:42" x14ac:dyDescent="0.3">
      <c r="D28">
        <v>53</v>
      </c>
      <c r="E28">
        <f t="shared" si="20"/>
        <v>18551.756049310563</v>
      </c>
      <c r="F28">
        <f t="shared" si="21"/>
        <v>6095.5769876306131</v>
      </c>
      <c r="G28">
        <f t="shared" si="3"/>
        <v>91433.654814459194</v>
      </c>
      <c r="H28">
        <f t="shared" si="4"/>
        <v>64129.725859371058</v>
      </c>
      <c r="I28">
        <f t="shared" si="5"/>
        <v>3.456800838093939</v>
      </c>
      <c r="J28">
        <f t="shared" si="22"/>
        <v>3991.0230074459323</v>
      </c>
      <c r="K28">
        <f t="shared" si="6"/>
        <v>21.512912291633171</v>
      </c>
      <c r="N28">
        <v>53</v>
      </c>
      <c r="O28">
        <f t="shared" si="23"/>
        <v>18551.756049310563</v>
      </c>
      <c r="P28">
        <f t="shared" si="0"/>
        <v>6868.6487227586067</v>
      </c>
      <c r="Q28">
        <f t="shared" si="7"/>
        <v>103029.7308413791</v>
      </c>
      <c r="R28">
        <f t="shared" si="8"/>
        <v>72262.980273840745</v>
      </c>
      <c r="S28">
        <f t="shared" si="9"/>
        <v>3.8952097085454209</v>
      </c>
      <c r="T28">
        <f t="shared" si="24"/>
        <v>3819.5266640904592</v>
      </c>
      <c r="U28">
        <f t="shared" si="10"/>
        <v>20.58849121311297</v>
      </c>
      <c r="X28">
        <v>53</v>
      </c>
      <c r="Y28">
        <f t="shared" si="25"/>
        <v>18551.756049310563</v>
      </c>
      <c r="Z28">
        <f t="shared" si="11"/>
        <v>7730.6654976868067</v>
      </c>
      <c r="AA28">
        <f t="shared" si="12"/>
        <v>115959.98246530211</v>
      </c>
      <c r="AB28">
        <f t="shared" si="13"/>
        <v>81331.998608692869</v>
      </c>
      <c r="AC28">
        <f t="shared" si="14"/>
        <v>4.3840592983495705</v>
      </c>
      <c r="AD28">
        <f t="shared" si="26"/>
        <v>3536.1738525518595</v>
      </c>
      <c r="AE28">
        <f t="shared" si="15"/>
        <v>19.061127384128543</v>
      </c>
      <c r="AH28">
        <v>53</v>
      </c>
      <c r="AI28">
        <f t="shared" si="27"/>
        <v>18551.756049310563</v>
      </c>
      <c r="AJ28">
        <f t="shared" si="1"/>
        <v>11.048072207400089</v>
      </c>
      <c r="AK28">
        <f t="shared" si="2"/>
        <v>123766.08483931523</v>
      </c>
      <c r="AL28" s="4">
        <f t="shared" si="16"/>
        <v>18.065798270789397</v>
      </c>
      <c r="AM28" s="4">
        <f t="shared" si="17"/>
        <v>3351.522823557415</v>
      </c>
      <c r="AN28">
        <f t="shared" si="18"/>
        <v>37768.423482599988</v>
      </c>
      <c r="AO28" s="4">
        <f t="shared" si="28"/>
        <v>85997.661356715282</v>
      </c>
      <c r="AP28">
        <f t="shared" si="19"/>
        <v>4.63555369788895</v>
      </c>
    </row>
    <row r="29" spans="4:42" x14ac:dyDescent="0.3">
      <c r="D29">
        <v>54</v>
      </c>
      <c r="E29">
        <f t="shared" si="20"/>
        <v>18922.791170296776</v>
      </c>
      <c r="F29">
        <f t="shared" si="21"/>
        <v>6487.8141155303229</v>
      </c>
      <c r="G29">
        <f t="shared" si="3"/>
        <v>97317.211732954849</v>
      </c>
      <c r="H29">
        <f t="shared" si="4"/>
        <v>70304.024335153284</v>
      </c>
      <c r="I29">
        <f t="shared" si="5"/>
        <v>3.7153094225079202</v>
      </c>
      <c r="J29">
        <f t="shared" si="22"/>
        <v>4250.4067000010982</v>
      </c>
      <c r="K29">
        <f t="shared" si="6"/>
        <v>22.461838011894294</v>
      </c>
      <c r="N29">
        <v>54</v>
      </c>
      <c r="O29">
        <f t="shared" si="23"/>
        <v>18922.791170296776</v>
      </c>
      <c r="P29">
        <f t="shared" si="0"/>
        <v>7238.2488477456181</v>
      </c>
      <c r="Q29">
        <f t="shared" si="7"/>
        <v>108573.73271618427</v>
      </c>
      <c r="R29">
        <f t="shared" si="8"/>
        <v>78435.97459391864</v>
      </c>
      <c r="S29">
        <f t="shared" si="9"/>
        <v>4.1450531207594832</v>
      </c>
      <c r="T29">
        <f t="shared" si="24"/>
        <v>4005.1049118626688</v>
      </c>
      <c r="U29">
        <f t="shared" si="10"/>
        <v>21.165508173812682</v>
      </c>
      <c r="X29">
        <v>54</v>
      </c>
      <c r="Y29">
        <f t="shared" si="25"/>
        <v>18922.791170296776</v>
      </c>
      <c r="Z29">
        <f t="shared" si="11"/>
        <v>8066.7813888905812</v>
      </c>
      <c r="AA29">
        <f t="shared" si="12"/>
        <v>121001.72083335872</v>
      </c>
      <c r="AB29">
        <f t="shared" si="13"/>
        <v>87414.217635082052</v>
      </c>
      <c r="AC29">
        <f t="shared" si="14"/>
        <v>4.6195202836829221</v>
      </c>
      <c r="AD29">
        <f t="shared" si="26"/>
        <v>3642.2590681283909</v>
      </c>
      <c r="AE29">
        <f t="shared" si="15"/>
        <v>19.248001182012029</v>
      </c>
      <c r="AH29">
        <v>54</v>
      </c>
      <c r="AI29">
        <f t="shared" si="27"/>
        <v>18922.791170296776</v>
      </c>
      <c r="AJ29">
        <f t="shared" si="1"/>
        <v>10.175994483943223</v>
      </c>
      <c r="AK29">
        <f t="shared" si="2"/>
        <v>127479.06738449466</v>
      </c>
      <c r="AL29" s="4">
        <f t="shared" si="16"/>
        <v>18.065798270789397</v>
      </c>
      <c r="AM29" s="4">
        <f t="shared" si="17"/>
        <v>3418.5532800285632</v>
      </c>
      <c r="AN29">
        <f t="shared" si="18"/>
        <v>35482.922907049411</v>
      </c>
      <c r="AO29" s="4">
        <f t="shared" si="28"/>
        <v>91996.144477445298</v>
      </c>
      <c r="AP29">
        <f t="shared" si="19"/>
        <v>4.8616582854781081</v>
      </c>
    </row>
    <row r="30" spans="4:42" x14ac:dyDescent="0.3">
      <c r="D30">
        <v>55</v>
      </c>
      <c r="E30">
        <f t="shared" si="20"/>
        <v>19301.246993702713</v>
      </c>
      <c r="F30">
        <f t="shared" si="21"/>
        <v>6893.3024977509685</v>
      </c>
      <c r="G30">
        <f t="shared" si="3"/>
        <v>103399.53746626453</v>
      </c>
      <c r="H30">
        <f t="shared" si="4"/>
        <v>76938.966631783391</v>
      </c>
      <c r="I30">
        <f t="shared" si="5"/>
        <v>3.9862174012324565</v>
      </c>
      <c r="J30">
        <f t="shared" si="22"/>
        <v>4525.8215665755124</v>
      </c>
      <c r="K30">
        <f t="shared" si="6"/>
        <v>23.448337654308666</v>
      </c>
      <c r="N30" s="3">
        <v>55</v>
      </c>
      <c r="O30" s="3">
        <f t="shared" si="23"/>
        <v>19301.246993702713</v>
      </c>
      <c r="P30" s="3">
        <f t="shared" si="0"/>
        <v>7614.4944561680413</v>
      </c>
      <c r="Q30" s="3">
        <f t="shared" si="7"/>
        <v>114217.41684252062</v>
      </c>
      <c r="R30" s="3">
        <f t="shared" si="8"/>
        <v>84988.484847742322</v>
      </c>
      <c r="S30" s="3">
        <f t="shared" si="9"/>
        <v>4.4032639381005252</v>
      </c>
      <c r="T30" s="3">
        <f t="shared" si="24"/>
        <v>4199.4310160061141</v>
      </c>
      <c r="U30" s="3">
        <f t="shared" si="10"/>
        <v>21.757304164732123</v>
      </c>
      <c r="X30" s="3">
        <v>55</v>
      </c>
      <c r="Y30" s="3">
        <f t="shared" si="25"/>
        <v>19301.246993702713</v>
      </c>
      <c r="Z30" s="3">
        <f t="shared" si="11"/>
        <v>8402.8972800943557</v>
      </c>
      <c r="AA30" s="3">
        <f t="shared" si="12"/>
        <v>126043.45920141533</v>
      </c>
      <c r="AB30" s="3">
        <f t="shared" si="13"/>
        <v>93788.171004306787</v>
      </c>
      <c r="AC30" s="3">
        <f t="shared" si="14"/>
        <v>4.8591767689883678</v>
      </c>
      <c r="AD30" s="3">
        <f t="shared" si="26"/>
        <v>3751.5268401722715</v>
      </c>
      <c r="AE30" s="3">
        <f t="shared" si="15"/>
        <v>19.436707075953471</v>
      </c>
      <c r="AH30">
        <v>55</v>
      </c>
      <c r="AI30">
        <f t="shared" si="27"/>
        <v>19301.246993702713</v>
      </c>
      <c r="AJ30">
        <f t="shared" si="1"/>
        <v>9.2953669788838393</v>
      </c>
      <c r="AK30">
        <f t="shared" si="2"/>
        <v>131303.4394060295</v>
      </c>
      <c r="AL30" s="4">
        <f t="shared" si="16"/>
        <v>18.065798270789397</v>
      </c>
      <c r="AM30" s="4">
        <f t="shared" si="17"/>
        <v>3486.9243456291351</v>
      </c>
      <c r="AN30">
        <f t="shared" si="18"/>
        <v>33060.486248631751</v>
      </c>
      <c r="AO30" s="4">
        <f t="shared" si="28"/>
        <v>98242.953157397787</v>
      </c>
      <c r="AP30">
        <f t="shared" si="19"/>
        <v>5.0899795847102967</v>
      </c>
    </row>
    <row r="31" spans="4:42" x14ac:dyDescent="0.3">
      <c r="D31">
        <v>56</v>
      </c>
      <c r="E31">
        <f t="shared" si="20"/>
        <v>19687.271933576769</v>
      </c>
      <c r="F31">
        <f t="shared" si="21"/>
        <v>7312.4152896142286</v>
      </c>
      <c r="G31">
        <f t="shared" si="3"/>
        <v>109686.22934421343</v>
      </c>
      <c r="H31">
        <f t="shared" si="4"/>
        <v>84065.361477085695</v>
      </c>
      <c r="I31">
        <f t="shared" si="5"/>
        <v>4.2700360802002066</v>
      </c>
      <c r="J31">
        <f t="shared" si="22"/>
        <v>4818.225846348796</v>
      </c>
      <c r="K31">
        <f t="shared" si="6"/>
        <v>24.473811621056957</v>
      </c>
      <c r="N31">
        <v>56</v>
      </c>
      <c r="O31">
        <f t="shared" si="23"/>
        <v>19687.271933576769</v>
      </c>
      <c r="P31">
        <f t="shared" si="0"/>
        <v>7997.4809100030288</v>
      </c>
      <c r="Q31">
        <f t="shared" si="7"/>
        <v>119962.21365004544</v>
      </c>
      <c r="R31">
        <f t="shared" si="8"/>
        <v>91941.047790375858</v>
      </c>
      <c r="S31">
        <f t="shared" si="9"/>
        <v>4.670075574745824</v>
      </c>
      <c r="T31">
        <f t="shared" si="24"/>
        <v>4402.9083972012595</v>
      </c>
      <c r="U31">
        <f t="shared" si="10"/>
        <v>22.364238235019606</v>
      </c>
      <c r="X31">
        <v>56</v>
      </c>
      <c r="Y31">
        <f t="shared" si="25"/>
        <v>19687.271933576769</v>
      </c>
      <c r="Z31">
        <f t="shared" si="11"/>
        <v>8739.0131712981292</v>
      </c>
      <c r="AA31">
        <f t="shared" si="12"/>
        <v>131085.19756947193</v>
      </c>
      <c r="AB31">
        <f t="shared" si="13"/>
        <v>100465.88877981342</v>
      </c>
      <c r="AC31">
        <f t="shared" si="14"/>
        <v>5.1030883871964106</v>
      </c>
      <c r="AD31">
        <f t="shared" si="26"/>
        <v>3864.0726453774259</v>
      </c>
      <c r="AE31">
        <f t="shared" si="15"/>
        <v>19.627263027678431</v>
      </c>
      <c r="AH31">
        <v>56</v>
      </c>
      <c r="AI31">
        <f t="shared" si="27"/>
        <v>19687.271933576769</v>
      </c>
      <c r="AJ31">
        <f t="shared" si="1"/>
        <v>8.4061058708336844</v>
      </c>
      <c r="AK31">
        <f t="shared" si="2"/>
        <v>135242.5425882104</v>
      </c>
      <c r="AL31" s="4">
        <f t="shared" si="16"/>
        <v>18.065798270789397</v>
      </c>
      <c r="AM31" s="4">
        <f t="shared" si="17"/>
        <v>3556.6628325417182</v>
      </c>
      <c r="AN31">
        <f t="shared" si="18"/>
        <v>30495.638003549</v>
      </c>
      <c r="AO31" s="4">
        <f t="shared" si="28"/>
        <v>104746.90458466143</v>
      </c>
      <c r="AP31">
        <f t="shared" si="19"/>
        <v>5.3205393280526039</v>
      </c>
    </row>
    <row r="32" spans="4:42" x14ac:dyDescent="0.3">
      <c r="D32">
        <v>57</v>
      </c>
      <c r="E32">
        <f t="shared" si="20"/>
        <v>20081.017372248305</v>
      </c>
      <c r="F32">
        <f t="shared" si="21"/>
        <v>7745.5352721529171</v>
      </c>
      <c r="G32">
        <f t="shared" si="3"/>
        <v>116183.02908229375</v>
      </c>
      <c r="H32">
        <f t="shared" si="4"/>
        <v>91715.956028127242</v>
      </c>
      <c r="I32">
        <f t="shared" si="5"/>
        <v>4.5672962842449136</v>
      </c>
      <c r="J32">
        <f t="shared" si="22"/>
        <v>5128.6337067289714</v>
      </c>
      <c r="K32">
        <f t="shared" si="6"/>
        <v>25.539710521921435</v>
      </c>
      <c r="N32">
        <v>57</v>
      </c>
      <c r="O32">
        <f t="shared" si="23"/>
        <v>20081.017372248305</v>
      </c>
      <c r="P32">
        <f t="shared" si="0"/>
        <v>8387.3048081296038</v>
      </c>
      <c r="Q32">
        <f t="shared" si="7"/>
        <v>125809.57212194406</v>
      </c>
      <c r="R32">
        <f t="shared" si="8"/>
        <v>99315.237998147742</v>
      </c>
      <c r="S32">
        <f t="shared" si="9"/>
        <v>4.9457274079848199</v>
      </c>
      <c r="T32">
        <f t="shared" si="24"/>
        <v>4615.9587740606075</v>
      </c>
      <c r="U32">
        <f t="shared" si="10"/>
        <v>22.986677858462492</v>
      </c>
      <c r="X32">
        <v>57</v>
      </c>
      <c r="Y32">
        <f t="shared" si="25"/>
        <v>20081.017372248305</v>
      </c>
      <c r="Z32">
        <f t="shared" si="11"/>
        <v>9075.1290625019028</v>
      </c>
      <c r="AA32">
        <f t="shared" si="12"/>
        <v>136126.93593752856</v>
      </c>
      <c r="AB32">
        <f t="shared" si="13"/>
        <v>107459.8602679466</v>
      </c>
      <c r="AC32">
        <f t="shared" si="14"/>
        <v>5.3513155372523444</v>
      </c>
      <c r="AD32">
        <f t="shared" si="26"/>
        <v>3979.9948247387656</v>
      </c>
      <c r="AE32">
        <f t="shared" si="15"/>
        <v>19.819687175008696</v>
      </c>
      <c r="AH32">
        <v>57</v>
      </c>
      <c r="AI32">
        <f t="shared" si="27"/>
        <v>20081.017372248305</v>
      </c>
      <c r="AJ32">
        <f t="shared" si="1"/>
        <v>7.508126516626171</v>
      </c>
      <c r="AK32">
        <f t="shared" si="2"/>
        <v>139299.81886585671</v>
      </c>
      <c r="AL32" s="4">
        <f t="shared" si="16"/>
        <v>18.065798270789397</v>
      </c>
      <c r="AM32" s="4">
        <f t="shared" si="17"/>
        <v>3627.7960891925527</v>
      </c>
      <c r="AN32">
        <f t="shared" si="18"/>
        <v>27782.711054462918</v>
      </c>
      <c r="AO32" s="4">
        <f t="shared" si="28"/>
        <v>111517.10781139383</v>
      </c>
      <c r="AP32">
        <f t="shared" si="19"/>
        <v>5.553359461035523</v>
      </c>
    </row>
    <row r="33" spans="4:42" x14ac:dyDescent="0.3">
      <c r="D33">
        <v>58</v>
      </c>
      <c r="E33">
        <f t="shared" si="20"/>
        <v>20482.63771969327</v>
      </c>
      <c r="F33">
        <f t="shared" si="21"/>
        <v>8193.0550878773065</v>
      </c>
      <c r="G33">
        <f t="shared" si="3"/>
        <v>122895.8263181596</v>
      </c>
      <c r="H33">
        <f t="shared" si="4"/>
        <v>99925.553158822702</v>
      </c>
      <c r="I33">
        <f t="shared" si="5"/>
        <v>4.8785490680601216</v>
      </c>
      <c r="J33">
        <f t="shared" si="22"/>
        <v>5458.1184498516377</v>
      </c>
      <c r="K33">
        <f t="shared" si="6"/>
        <v>26.647536926378706</v>
      </c>
      <c r="N33">
        <v>58</v>
      </c>
      <c r="O33">
        <f t="shared" si="23"/>
        <v>20482.63771969327</v>
      </c>
      <c r="P33">
        <f t="shared" si="0"/>
        <v>8784.0640014734636</v>
      </c>
      <c r="Q33">
        <f t="shared" si="7"/>
        <v>131760.96002210196</v>
      </c>
      <c r="R33">
        <f t="shared" si="8"/>
        <v>107133.7181204221</v>
      </c>
      <c r="S33">
        <f t="shared" si="9"/>
        <v>5.2304649228559628</v>
      </c>
      <c r="T33">
        <f t="shared" si="24"/>
        <v>4839.022982329916</v>
      </c>
      <c r="U33">
        <f t="shared" si="10"/>
        <v>23.62499912634485</v>
      </c>
      <c r="X33">
        <v>58</v>
      </c>
      <c r="Y33">
        <f t="shared" si="25"/>
        <v>20482.63771969327</v>
      </c>
      <c r="Z33">
        <f t="shared" si="11"/>
        <v>9411.2449537056764</v>
      </c>
      <c r="AA33">
        <f t="shared" si="12"/>
        <v>141168.67430558515</v>
      </c>
      <c r="AB33">
        <f t="shared" si="13"/>
        <v>114783.05074546591</v>
      </c>
      <c r="AC33">
        <f t="shared" si="14"/>
        <v>5.6039193934044151</v>
      </c>
      <c r="AD33">
        <f t="shared" si="26"/>
        <v>4099.3946694809129</v>
      </c>
      <c r="AE33">
        <f t="shared" si="15"/>
        <v>20.013997833587137</v>
      </c>
      <c r="AH33">
        <v>58</v>
      </c>
      <c r="AI33">
        <f t="shared" si="27"/>
        <v>20482.63771969327</v>
      </c>
      <c r="AJ33">
        <f t="shared" si="1"/>
        <v>6.6013434432597693</v>
      </c>
      <c r="AK33">
        <f t="shared" si="2"/>
        <v>143478.81343183239</v>
      </c>
      <c r="AL33" s="4">
        <f t="shared" si="16"/>
        <v>18.065798270789397</v>
      </c>
      <c r="AM33" s="4">
        <f t="shared" si="17"/>
        <v>3700.3520109764031</v>
      </c>
      <c r="AN33">
        <f t="shared" si="18"/>
        <v>24915.840375120424</v>
      </c>
      <c r="AO33" s="4">
        <f t="shared" si="28"/>
        <v>118562.97305671206</v>
      </c>
      <c r="AP33">
        <f t="shared" si="19"/>
        <v>5.7884621443418061</v>
      </c>
    </row>
    <row r="34" spans="4:42" x14ac:dyDescent="0.3">
      <c r="D34">
        <v>59</v>
      </c>
      <c r="E34">
        <f t="shared" si="20"/>
        <v>20892.290474087134</v>
      </c>
      <c r="F34">
        <f t="shared" si="21"/>
        <v>8655.3774821218121</v>
      </c>
      <c r="G34">
        <f t="shared" si="3"/>
        <v>129830.66223182718</v>
      </c>
      <c r="H34">
        <f t="shared" si="4"/>
        <v>108731.13565396839</v>
      </c>
      <c r="I34">
        <f t="shared" si="5"/>
        <v>5.204366452248423</v>
      </c>
      <c r="J34">
        <f t="shared" si="22"/>
        <v>5807.8159003809997</v>
      </c>
      <c r="K34">
        <f t="shared" si="6"/>
        <v>27.798847175633892</v>
      </c>
      <c r="N34">
        <v>59</v>
      </c>
      <c r="O34">
        <f t="shared" si="23"/>
        <v>20892.290474087134</v>
      </c>
      <c r="P34">
        <f t="shared" si="0"/>
        <v>9187.8576083304506</v>
      </c>
      <c r="Q34">
        <f t="shared" si="7"/>
        <v>137817.86412495677</v>
      </c>
      <c r="R34">
        <f t="shared" si="8"/>
        <v>115420.2914944183</v>
      </c>
      <c r="S34">
        <f t="shared" si="9"/>
        <v>5.5245398601735394</v>
      </c>
      <c r="T34">
        <f t="shared" si="24"/>
        <v>5072.5618303835363</v>
      </c>
      <c r="U34">
        <f t="shared" si="10"/>
        <v>24.279586944643878</v>
      </c>
      <c r="X34">
        <v>59</v>
      </c>
      <c r="Y34">
        <f t="shared" si="25"/>
        <v>20892.290474087134</v>
      </c>
      <c r="Z34">
        <f t="shared" si="11"/>
        <v>9747.3608449094518</v>
      </c>
      <c r="AA34">
        <f t="shared" si="12"/>
        <v>146210.41267364178</v>
      </c>
      <c r="AB34">
        <f t="shared" si="13"/>
        <v>122448.91877739526</v>
      </c>
      <c r="AC34">
        <f t="shared" si="14"/>
        <v>5.8609619146004874</v>
      </c>
      <c r="AD34">
        <f t="shared" si="26"/>
        <v>4222.3765095653653</v>
      </c>
      <c r="AE34">
        <f t="shared" si="15"/>
        <v>20.210213498622426</v>
      </c>
      <c r="AH34">
        <v>59</v>
      </c>
      <c r="AI34">
        <f t="shared" si="27"/>
        <v>20892.290474087134</v>
      </c>
      <c r="AJ34">
        <f t="shared" si="1"/>
        <v>5.6856703397623081</v>
      </c>
      <c r="AK34">
        <f t="shared" si="2"/>
        <v>147783.17783478738</v>
      </c>
      <c r="AL34" s="4">
        <f t="shared" si="16"/>
        <v>18.065798270789397</v>
      </c>
      <c r="AM34" s="4">
        <f t="shared" si="17"/>
        <v>3774.3590511959314</v>
      </c>
      <c r="AN34">
        <f t="shared" si="18"/>
        <v>21888.956535178077</v>
      </c>
      <c r="AO34" s="4">
        <f t="shared" si="28"/>
        <v>125894.22129960936</v>
      </c>
      <c r="AP34">
        <f t="shared" si="19"/>
        <v>6.0258697559157968</v>
      </c>
    </row>
    <row r="35" spans="4:42" x14ac:dyDescent="0.3">
      <c r="D35">
        <v>60</v>
      </c>
      <c r="E35">
        <f t="shared" si="20"/>
        <v>21310.136283568878</v>
      </c>
      <c r="F35">
        <f t="shared" si="21"/>
        <v>9132.9155501009463</v>
      </c>
      <c r="G35">
        <f t="shared" si="3"/>
        <v>136993.7332515142</v>
      </c>
      <c r="H35">
        <f t="shared" si="4"/>
        <v>118171.9977083371</v>
      </c>
      <c r="I35">
        <f t="shared" si="5"/>
        <v>5.5453421853267688</v>
      </c>
      <c r="J35">
        <f t="shared" si="22"/>
        <v>6178.9279847496655</v>
      </c>
      <c r="K35">
        <f t="shared" si="6"/>
        <v>28.995253256610617</v>
      </c>
      <c r="N35">
        <v>60</v>
      </c>
      <c r="O35">
        <f t="shared" si="23"/>
        <v>21310.136283568878</v>
      </c>
      <c r="P35">
        <f t="shared" si="0"/>
        <v>9598.7860298706637</v>
      </c>
      <c r="Q35">
        <f t="shared" si="7"/>
        <v>143981.79044805997</v>
      </c>
      <c r="R35">
        <f t="shared" si="8"/>
        <v>124199.95723185646</v>
      </c>
      <c r="S35">
        <f t="shared" si="9"/>
        <v>5.8282103680219306</v>
      </c>
      <c r="T35">
        <f t="shared" si="24"/>
        <v>5317.056992605605</v>
      </c>
      <c r="U35">
        <f t="shared" si="10"/>
        <v>24.950835235649375</v>
      </c>
      <c r="X35">
        <v>60</v>
      </c>
      <c r="Y35">
        <f t="shared" si="25"/>
        <v>21310.136283568878</v>
      </c>
      <c r="Z35">
        <f t="shared" si="11"/>
        <v>10083.476736113225</v>
      </c>
      <c r="AA35">
        <f t="shared" si="12"/>
        <v>151252.15104169838</v>
      </c>
      <c r="AB35">
        <f t="shared" si="13"/>
        <v>130471.43414556942</v>
      </c>
      <c r="AC35">
        <f t="shared" si="14"/>
        <v>6.1225058539944239</v>
      </c>
      <c r="AD35">
        <f t="shared" si="26"/>
        <v>4349.0478048523073</v>
      </c>
      <c r="AE35">
        <f t="shared" si="15"/>
        <v>20.408352846648047</v>
      </c>
      <c r="AH35">
        <v>60</v>
      </c>
      <c r="AI35">
        <f t="shared" si="27"/>
        <v>21310.136283568878</v>
      </c>
      <c r="AJ35">
        <f t="shared" si="1"/>
        <v>4.7610200489756638</v>
      </c>
      <c r="AK35">
        <f t="shared" si="2"/>
        <v>152216.67316983099</v>
      </c>
      <c r="AL35" s="4">
        <f t="shared" si="16"/>
        <v>18.065798270789397</v>
      </c>
      <c r="AM35" s="4">
        <f t="shared" si="17"/>
        <v>3849.8462322198502</v>
      </c>
      <c r="AN35">
        <f t="shared" si="18"/>
        <v>18695.778999013568</v>
      </c>
      <c r="AO35" s="4">
        <f t="shared" si="28"/>
        <v>133520.89417081748</v>
      </c>
      <c r="AP35">
        <f t="shared" si="19"/>
        <v>6.2656048930934523</v>
      </c>
    </row>
    <row r="36" spans="4:42" x14ac:dyDescent="0.3">
      <c r="D36">
        <v>61</v>
      </c>
      <c r="E36">
        <f t="shared" si="20"/>
        <v>21736.339009240255</v>
      </c>
      <c r="F36">
        <f t="shared" si="21"/>
        <v>9626.0929898063987</v>
      </c>
      <c r="G36">
        <f t="shared" si="3"/>
        <v>144391.39484709597</v>
      </c>
      <c r="H36">
        <f t="shared" si="4"/>
        <v>128289.88415212493</v>
      </c>
      <c r="I36">
        <f t="shared" si="5"/>
        <v>5.9020925325827909</v>
      </c>
      <c r="J36">
        <f t="shared" si="22"/>
        <v>6572.7265125377016</v>
      </c>
      <c r="K36">
        <f t="shared" si="6"/>
        <v>30.238424739987693</v>
      </c>
      <c r="N36">
        <v>61</v>
      </c>
      <c r="O36">
        <f t="shared" si="23"/>
        <v>21736.339009240255</v>
      </c>
      <c r="P36">
        <f t="shared" si="0"/>
        <v>10016.950965825428</v>
      </c>
      <c r="Q36">
        <f t="shared" si="7"/>
        <v>150254.26448738141</v>
      </c>
      <c r="R36">
        <f t="shared" si="8"/>
        <v>133498.96789113665</v>
      </c>
      <c r="S36">
        <f t="shared" si="9"/>
        <v>6.1417411567967077</v>
      </c>
      <c r="T36">
        <f t="shared" si="24"/>
        <v>5573.0119423244905</v>
      </c>
      <c r="U36">
        <f t="shared" si="10"/>
        <v>25.63914714412288</v>
      </c>
      <c r="X36">
        <v>61</v>
      </c>
      <c r="Y36">
        <f t="shared" si="25"/>
        <v>21736.339009240255</v>
      </c>
      <c r="Z36">
        <f t="shared" si="11"/>
        <v>10419.592627316999</v>
      </c>
      <c r="AA36">
        <f t="shared" si="12"/>
        <v>156293.88940975498</v>
      </c>
      <c r="AB36">
        <f t="shared" si="13"/>
        <v>138865.09640893436</v>
      </c>
      <c r="AC36">
        <f t="shared" si="14"/>
        <v>6.3886147685634613</v>
      </c>
      <c r="AD36">
        <f t="shared" si="26"/>
        <v>4479.519238997862</v>
      </c>
      <c r="AE36">
        <f t="shared" si="15"/>
        <v>20.608434737301391</v>
      </c>
      <c r="AH36">
        <v>61</v>
      </c>
      <c r="AI36">
        <f t="shared" si="27"/>
        <v>21736.339009240255</v>
      </c>
      <c r="AJ36">
        <f t="shared" si="1"/>
        <v>3.8273045592597383</v>
      </c>
      <c r="AK36">
        <f t="shared" si="2"/>
        <v>156783.17336492593</v>
      </c>
      <c r="AL36" s="4">
        <f t="shared" si="16"/>
        <v>18.065798270789397</v>
      </c>
      <c r="AM36" s="4">
        <f t="shared" si="17"/>
        <v>3926.8431568642468</v>
      </c>
      <c r="AN36">
        <f t="shared" si="18"/>
        <v>15329.809212119726</v>
      </c>
      <c r="AO36" s="4">
        <f t="shared" si="28"/>
        <v>141453.36415280626</v>
      </c>
      <c r="AP36">
        <f t="shared" si="19"/>
        <v>6.5076903747532437</v>
      </c>
    </row>
    <row r="37" spans="4:42" x14ac:dyDescent="0.3">
      <c r="D37">
        <v>62</v>
      </c>
      <c r="E37">
        <f t="shared" si="20"/>
        <v>22171.065789425062</v>
      </c>
      <c r="F37">
        <f t="shared" si="21"/>
        <v>10135.344360880028</v>
      </c>
      <c r="G37">
        <f t="shared" si="3"/>
        <v>152030.16541320042</v>
      </c>
      <c r="H37">
        <f t="shared" si="4"/>
        <v>139129.13784797155</v>
      </c>
      <c r="I37">
        <f t="shared" si="5"/>
        <v>6.2752570927073794</v>
      </c>
      <c r="J37">
        <f t="shared" si="22"/>
        <v>6990.5571712828823</v>
      </c>
      <c r="K37">
        <f t="shared" si="6"/>
        <v>31.530090784436577</v>
      </c>
      <c r="N37">
        <v>62</v>
      </c>
      <c r="O37">
        <f t="shared" si="23"/>
        <v>22171.065789425062</v>
      </c>
      <c r="P37">
        <f t="shared" si="0"/>
        <v>10442.455430359052</v>
      </c>
      <c r="Q37">
        <f t="shared" si="7"/>
        <v>156636.83145538578</v>
      </c>
      <c r="R37">
        <f t="shared" si="8"/>
        <v>143344.88985390292</v>
      </c>
      <c r="S37">
        <f t="shared" si="9"/>
        <v>6.4654036578735044</v>
      </c>
      <c r="T37">
        <f t="shared" si="24"/>
        <v>5840.9529260321578</v>
      </c>
      <c r="U37">
        <f t="shared" si="10"/>
        <v>26.344935248075078</v>
      </c>
      <c r="X37">
        <v>62</v>
      </c>
      <c r="Y37">
        <f t="shared" si="25"/>
        <v>22171.065789425062</v>
      </c>
      <c r="Z37">
        <f t="shared" si="11"/>
        <v>10755.708518520774</v>
      </c>
      <c r="AA37">
        <f t="shared" si="12"/>
        <v>161335.62777781161</v>
      </c>
      <c r="AB37">
        <f t="shared" si="13"/>
        <v>147644.95411737022</v>
      </c>
      <c r="AC37">
        <f t="shared" si="14"/>
        <v>6.6593530288378133</v>
      </c>
      <c r="AD37">
        <f t="shared" si="26"/>
        <v>4613.9048161678074</v>
      </c>
      <c r="AE37">
        <f t="shared" si="15"/>
        <v>20.810478215118113</v>
      </c>
      <c r="AH37">
        <v>62</v>
      </c>
      <c r="AI37">
        <f t="shared" si="27"/>
        <v>22171.065789425062</v>
      </c>
      <c r="AJ37">
        <f t="shared" si="1"/>
        <v>2.8844349961152274</v>
      </c>
      <c r="AK37">
        <f t="shared" si="2"/>
        <v>161486.6685658737</v>
      </c>
      <c r="AL37" s="4">
        <f t="shared" si="16"/>
        <v>18.065798270789397</v>
      </c>
      <c r="AM37" s="4">
        <f t="shared" si="17"/>
        <v>4005.3800200015321</v>
      </c>
      <c r="AN37">
        <f t="shared" si="18"/>
        <v>11784.323468481794</v>
      </c>
      <c r="AO37" s="4">
        <f t="shared" si="28"/>
        <v>149702.34509739198</v>
      </c>
      <c r="AP37">
        <f t="shared" si="19"/>
        <v>6.7521492434881294</v>
      </c>
    </row>
    <row r="38" spans="4:42" x14ac:dyDescent="0.3">
      <c r="D38">
        <v>63</v>
      </c>
      <c r="E38">
        <f t="shared" si="20"/>
        <v>22614.487105213564</v>
      </c>
      <c r="F38">
        <f t="shared" si="21"/>
        <v>10661.115349600679</v>
      </c>
      <c r="G38">
        <f t="shared" si="3"/>
        <v>159916.73024401019</v>
      </c>
      <c r="H38">
        <f t="shared" si="4"/>
        <v>150736.85573005016</v>
      </c>
      <c r="I38">
        <f t="shared" si="5"/>
        <v>6.6654996431601203</v>
      </c>
      <c r="J38">
        <f t="shared" si="22"/>
        <v>7433.843746639468</v>
      </c>
      <c r="K38">
        <f t="shared" si="6"/>
        <v>32.872042209286555</v>
      </c>
      <c r="N38">
        <v>63</v>
      </c>
      <c r="O38">
        <f t="shared" si="23"/>
        <v>22614.487105213564</v>
      </c>
      <c r="P38">
        <f t="shared" si="0"/>
        <v>10875.403768127653</v>
      </c>
      <c r="Q38">
        <f t="shared" si="7"/>
        <v>163131.05652191478</v>
      </c>
      <c r="R38">
        <f t="shared" si="8"/>
        <v>153766.66653022415</v>
      </c>
      <c r="S38">
        <f t="shared" si="9"/>
        <v>6.799476185987638</v>
      </c>
      <c r="T38">
        <f t="shared" si="24"/>
        <v>6121.4299807041243</v>
      </c>
      <c r="U38">
        <f t="shared" si="10"/>
        <v>27.068621774282398</v>
      </c>
      <c r="X38">
        <v>63</v>
      </c>
      <c r="Y38">
        <f t="shared" si="25"/>
        <v>22614.487105213564</v>
      </c>
      <c r="Z38">
        <f t="shared" si="11"/>
        <v>11091.824409724548</v>
      </c>
      <c r="AA38">
        <f t="shared" si="12"/>
        <v>166377.3661458682</v>
      </c>
      <c r="AB38">
        <f t="shared" si="13"/>
        <v>156826.62470154418</v>
      </c>
      <c r="AC38">
        <f t="shared" si="14"/>
        <v>6.9347858287437889</v>
      </c>
      <c r="AD38">
        <f t="shared" si="26"/>
        <v>4752.3219606528583</v>
      </c>
      <c r="AE38">
        <f t="shared" si="15"/>
        <v>21.014502511344833</v>
      </c>
      <c r="AH38">
        <v>63</v>
      </c>
      <c r="AI38">
        <f t="shared" si="27"/>
        <v>22614.487105213564</v>
      </c>
      <c r="AJ38">
        <f t="shared" si="1"/>
        <v>1.9323216137241979</v>
      </c>
      <c r="AK38">
        <f t="shared" si="2"/>
        <v>166331.26862284989</v>
      </c>
      <c r="AL38" s="4">
        <f t="shared" si="16"/>
        <v>18.065798270789397</v>
      </c>
      <c r="AM38" s="4">
        <f t="shared" si="17"/>
        <v>4085.4876204015632</v>
      </c>
      <c r="AN38">
        <f t="shared" si="18"/>
        <v>8052.3655521346745</v>
      </c>
      <c r="AO38" s="4">
        <f t="shared" si="28"/>
        <v>158278.90307071531</v>
      </c>
      <c r="AP38">
        <f t="shared" si="19"/>
        <v>6.9990047677988487</v>
      </c>
    </row>
    <row r="39" spans="4:42" x14ac:dyDescent="0.3">
      <c r="D39">
        <v>64</v>
      </c>
      <c r="E39">
        <f t="shared" si="20"/>
        <v>23066.776847317837</v>
      </c>
      <c r="F39">
        <f t="shared" si="21"/>
        <v>11203.863040125807</v>
      </c>
      <c r="G39">
        <f t="shared" si="3"/>
        <v>168057.9456018871</v>
      </c>
      <c r="H39" s="3">
        <f t="shared" si="4"/>
        <v>163163.05398241465</v>
      </c>
      <c r="I39">
        <f t="shared" si="5"/>
        <v>7.0735090152565876</v>
      </c>
      <c r="J39">
        <f t="shared" si="22"/>
        <v>7904.0925804629805</v>
      </c>
      <c r="K39">
        <f t="shared" si="6"/>
        <v>34.266133637921129</v>
      </c>
      <c r="N39">
        <v>64</v>
      </c>
      <c r="O39">
        <f t="shared" si="23"/>
        <v>23066.776847317837</v>
      </c>
      <c r="P39">
        <f t="shared" si="0"/>
        <v>11315.901670527066</v>
      </c>
      <c r="Q39">
        <f t="shared" si="7"/>
        <v>169738.52505790599</v>
      </c>
      <c r="R39">
        <f t="shared" si="8"/>
        <v>164794.68452223882</v>
      </c>
      <c r="S39">
        <f t="shared" si="9"/>
        <v>7.1442441054091548</v>
      </c>
      <c r="T39">
        <f t="shared" si="24"/>
        <v>6415.0179961079557</v>
      </c>
      <c r="U39">
        <f t="shared" si="10"/>
        <v>27.810638818634441</v>
      </c>
      <c r="X39">
        <v>64</v>
      </c>
      <c r="Y39">
        <f t="shared" si="25"/>
        <v>23066.776847317837</v>
      </c>
      <c r="Z39">
        <f t="shared" si="11"/>
        <v>11427.940300928323</v>
      </c>
      <c r="AA39">
        <f t="shared" si="12"/>
        <v>171419.10451392486</v>
      </c>
      <c r="AB39">
        <f t="shared" si="13"/>
        <v>166426.31506206296</v>
      </c>
      <c r="AC39">
        <f t="shared" si="14"/>
        <v>7.2149791955617202</v>
      </c>
      <c r="AD39">
        <f t="shared" si="26"/>
        <v>4894.8916194724443</v>
      </c>
      <c r="AE39">
        <f t="shared" si="15"/>
        <v>21.220527045769785</v>
      </c>
      <c r="AH39">
        <v>64</v>
      </c>
      <c r="AI39">
        <f t="shared" si="27"/>
        <v>23066.776847317837</v>
      </c>
      <c r="AJ39">
        <f t="shared" si="1"/>
        <v>0.970873786407767</v>
      </c>
      <c r="AK39">
        <f t="shared" si="2"/>
        <v>171321.2066815354</v>
      </c>
      <c r="AL39" s="4">
        <f t="shared" si="16"/>
        <v>18.065798270789397</v>
      </c>
      <c r="AM39" s="4">
        <f t="shared" si="17"/>
        <v>4167.1973728095945</v>
      </c>
      <c r="AN39">
        <f t="shared" si="18"/>
        <v>4126.7391458891134</v>
      </c>
      <c r="AO39" s="4">
        <f t="shared" si="28"/>
        <v>167194.46753564637</v>
      </c>
      <c r="AP39">
        <f t="shared" si="19"/>
        <v>7.2482804443086915</v>
      </c>
    </row>
    <row r="40" spans="4:42" s="3" customFormat="1" x14ac:dyDescent="0.3">
      <c r="D40" s="3">
        <v>65</v>
      </c>
      <c r="E40" s="3">
        <f t="shared" si="20"/>
        <v>23528.112384264194</v>
      </c>
      <c r="F40" s="3">
        <f t="shared" si="21"/>
        <v>11764.056192132097</v>
      </c>
      <c r="G40" s="3">
        <f t="shared" si="3"/>
        <v>176460.84288198146</v>
      </c>
      <c r="H40" s="3">
        <f t="shared" si="4"/>
        <v>176460.84288198146</v>
      </c>
      <c r="I40" s="3">
        <f t="shared" si="5"/>
        <v>7.5</v>
      </c>
      <c r="J40" s="3">
        <f t="shared" si="22"/>
        <v>8402.8972800943593</v>
      </c>
      <c r="K40" s="3">
        <f t="shared" si="6"/>
        <v>35.71428571428573</v>
      </c>
      <c r="N40" s="3">
        <v>65</v>
      </c>
      <c r="O40" s="3">
        <f t="shared" si="23"/>
        <v>23528.112384264194</v>
      </c>
      <c r="P40" s="3">
        <f t="shared" si="0"/>
        <v>11764.056192132097</v>
      </c>
      <c r="Q40" s="3">
        <f t="shared" si="7"/>
        <v>176460.84288198146</v>
      </c>
      <c r="R40" s="3">
        <f t="shared" si="8"/>
        <v>176460.84288198146</v>
      </c>
      <c r="S40" s="3">
        <f t="shared" si="9"/>
        <v>7.5</v>
      </c>
      <c r="T40" s="3">
        <f t="shared" si="24"/>
        <v>6722.3178240754642</v>
      </c>
      <c r="U40" s="3">
        <f t="shared" si="10"/>
        <v>28.571428571428488</v>
      </c>
      <c r="X40" s="3">
        <v>65</v>
      </c>
      <c r="Y40" s="3">
        <f t="shared" si="25"/>
        <v>23528.112384264194</v>
      </c>
      <c r="Z40" s="3">
        <f t="shared" si="11"/>
        <v>11764.056192132097</v>
      </c>
      <c r="AA40" s="3">
        <f t="shared" si="12"/>
        <v>176460.84288198146</v>
      </c>
      <c r="AB40" s="3">
        <f t="shared" si="13"/>
        <v>176460.84288198146</v>
      </c>
      <c r="AC40" s="3">
        <f t="shared" si="14"/>
        <v>7.5</v>
      </c>
      <c r="AD40" s="3">
        <f t="shared" si="26"/>
        <v>5041.7383680565981</v>
      </c>
      <c r="AE40" s="3">
        <f t="shared" si="15"/>
        <v>21.428571428571367</v>
      </c>
      <c r="AH40" s="4">
        <v>65</v>
      </c>
      <c r="AI40" s="4">
        <f t="shared" si="27"/>
        <v>23528.112384264194</v>
      </c>
      <c r="AJ40" s="4"/>
      <c r="AK40" s="4">
        <f t="shared" si="2"/>
        <v>176460.84288198146</v>
      </c>
      <c r="AL40" s="4">
        <f t="shared" si="16"/>
        <v>18.065798270789397</v>
      </c>
      <c r="AM40" s="4">
        <f t="shared" si="17"/>
        <v>4250.5413202657865</v>
      </c>
      <c r="AN40" s="4">
        <f t="shared" si="18"/>
        <v>0</v>
      </c>
      <c r="AO40" s="4">
        <f t="shared" si="28"/>
        <v>176460.84288198157</v>
      </c>
      <c r="AP40" s="4">
        <f t="shared" si="19"/>
        <v>7.5000000000000053</v>
      </c>
    </row>
    <row r="41" spans="4:42" x14ac:dyDescent="0.3">
      <c r="D41" s="1" t="s">
        <v>10</v>
      </c>
      <c r="I41" s="1">
        <f>SUM(I6:I40)</f>
        <v>99.415452319675907</v>
      </c>
      <c r="J41" s="1"/>
      <c r="K41" s="1">
        <f>SUM(K6:K40)</f>
        <v>659.88681145129829</v>
      </c>
      <c r="N41" s="1" t="s">
        <v>10</v>
      </c>
      <c r="S41" s="1">
        <f>SUM(S6:S40)</f>
        <v>109.51372282750575</v>
      </c>
      <c r="T41" s="1"/>
      <c r="U41" s="1">
        <f>SUM(U6:U40)</f>
        <v>649.98654624754306</v>
      </c>
      <c r="X41" s="1" t="s">
        <v>10</v>
      </c>
      <c r="AC41" s="1">
        <f>SUM(AC6:AC40)</f>
        <v>121.26505332148446</v>
      </c>
      <c r="AD41" s="1"/>
      <c r="AE41" s="1">
        <f>SUM(AE6:AE40)</f>
        <v>638.4656339985446</v>
      </c>
      <c r="AH41" s="1" t="s">
        <v>10</v>
      </c>
      <c r="AL41" s="1">
        <f>SUM(AL6:AL40)</f>
        <v>632.30293947762891</v>
      </c>
      <c r="AN41" s="1"/>
      <c r="AP41" s="1">
        <f>SUM(AP6:AP40)</f>
        <v>127.55100173281906</v>
      </c>
    </row>
    <row r="42" spans="4:42" x14ac:dyDescent="0.3">
      <c r="D42" s="1" t="s">
        <v>11</v>
      </c>
      <c r="I42" s="1">
        <f>I41/35</f>
        <v>2.8404414948478829</v>
      </c>
      <c r="J42" s="1"/>
      <c r="K42" s="1">
        <f>K41/35</f>
        <v>18.853908898608523</v>
      </c>
      <c r="N42" s="1" t="s">
        <v>11</v>
      </c>
      <c r="S42" s="1">
        <f>S41/35</f>
        <v>3.1289635093573072</v>
      </c>
      <c r="T42" s="1"/>
      <c r="U42" s="1">
        <f>U41/35</f>
        <v>18.571044178501229</v>
      </c>
      <c r="X42" s="1" t="s">
        <v>11</v>
      </c>
      <c r="AC42" s="1">
        <f>AC41/35</f>
        <v>3.4647158091852703</v>
      </c>
      <c r="AD42" s="1"/>
      <c r="AE42" s="1">
        <f>AE41/35</f>
        <v>18.241875257101274</v>
      </c>
      <c r="AH42" s="1" t="s">
        <v>11</v>
      </c>
      <c r="AL42" s="1">
        <f>AL41/35</f>
        <v>18.065798270789397</v>
      </c>
      <c r="AN42" s="1"/>
      <c r="AP42" s="1">
        <f>AP41/35</f>
        <v>3.6443143352234015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igorm</dc:creator>
  <cp:lastModifiedBy>igorm</cp:lastModifiedBy>
  <dcterms:created xsi:type="dcterms:W3CDTF">2020-03-26T15:13:16Z</dcterms:created>
  <dcterms:modified xsi:type="dcterms:W3CDTF">2020-04-02T08:55:47Z</dcterms:modified>
</cp:coreProperties>
</file>